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15\"/>
    </mc:Choice>
  </mc:AlternateContent>
  <xr:revisionPtr revIDLastSave="0" documentId="13_ncr:1_{431C55D2-6574-45AA-939F-0B6CFD9B7DDF}" xr6:coauthVersionLast="47" xr6:coauthVersionMax="47" xr10:uidLastSave="{00000000-0000-0000-0000-000000000000}"/>
  <bookViews>
    <workbookView xWindow="132" yWindow="1500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1-02-01" sheetId="6" r:id="rId6"/>
    <sheet name="ОСР 1-09-01" sheetId="7" r:id="rId7"/>
    <sheet name="ОСР 1-12-01" sheetId="8" r:id="rId8"/>
    <sheet name="ОСР 556-02-01" sheetId="9" r:id="rId9"/>
    <sheet name="ОСР 556-12-01" sheetId="10" r:id="rId10"/>
    <sheet name="ОСР 107-02-01" sheetId="11" r:id="rId11"/>
    <sheet name="ОСР 107-07-01" sheetId="12" r:id="rId12"/>
    <sheet name="ОСР 107-02-01(1)" sheetId="13" r:id="rId13"/>
    <sheet name="ОСР 107-07-01(1)" sheetId="14" r:id="rId14"/>
    <sheet name="ОСР 12-01" sheetId="15" r:id="rId15"/>
    <sheet name="Источники ЦИ" sheetId="16" r:id="rId16"/>
    <sheet name="Цена МАТ и ОБ по ТКП" sheetId="17" r:id="rId1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4" i="2" l="1"/>
  <c r="G84" i="2"/>
  <c r="F84" i="2"/>
  <c r="E84" i="2"/>
  <c r="D84" i="2"/>
  <c r="H83" i="2"/>
  <c r="G83" i="2"/>
  <c r="F83" i="2"/>
  <c r="E83" i="2"/>
  <c r="D83" i="2"/>
  <c r="H82" i="2"/>
  <c r="G82" i="2"/>
  <c r="F82" i="2"/>
  <c r="E82" i="2"/>
  <c r="D82" i="2"/>
  <c r="H80" i="2"/>
  <c r="G80" i="2"/>
  <c r="F80" i="2"/>
  <c r="E80" i="2"/>
  <c r="D80" i="2"/>
  <c r="H79" i="2"/>
  <c r="G79" i="2"/>
  <c r="F79" i="2"/>
  <c r="E79" i="2"/>
  <c r="D79" i="2"/>
  <c r="H78" i="2"/>
  <c r="G78" i="2"/>
  <c r="F78" i="2"/>
  <c r="E78" i="2"/>
  <c r="D78" i="2"/>
  <c r="H68" i="2"/>
  <c r="G68" i="2"/>
  <c r="F68" i="2"/>
  <c r="E68" i="2"/>
  <c r="D68" i="2"/>
  <c r="H67" i="2"/>
  <c r="H45" i="2"/>
  <c r="G45" i="2"/>
  <c r="F45" i="2"/>
  <c r="E45" i="2"/>
  <c r="D45" i="2"/>
  <c r="H44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23" i="2"/>
  <c r="G23" i="2"/>
  <c r="F23" i="2"/>
  <c r="E23" i="2"/>
  <c r="D23" i="2"/>
  <c r="H22" i="2"/>
  <c r="C42" i="1"/>
  <c r="C40" i="1"/>
  <c r="C39" i="1"/>
  <c r="I38" i="1"/>
  <c r="C38" i="1"/>
  <c r="I37" i="1"/>
  <c r="C37" i="1"/>
  <c r="I36" i="1"/>
  <c r="C36" i="1"/>
  <c r="I35" i="1"/>
  <c r="C35" i="1"/>
  <c r="I34" i="1"/>
  <c r="C32" i="1"/>
  <c r="C31" i="1"/>
  <c r="C30" i="1"/>
  <c r="C29" i="1"/>
</calcChain>
</file>

<file path=xl/sharedStrings.xml><?xml version="1.0" encoding="utf-8"?>
<sst xmlns="http://schemas.openxmlformats.org/spreadsheetml/2006/main" count="607" uniqueCount="219">
  <si>
    <t>СВОДКА ЗАТРАТ</t>
  </si>
  <si>
    <t>P_0415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</si>
  <si>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</si>
  <si>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</si>
  <si>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</si>
  <si>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</si>
  <si>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</si>
  <si>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</si>
  <si>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</si>
  <si>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</si>
  <si>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</si>
  <si>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</si>
  <si>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</si>
  <si>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</si>
  <si>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</si>
  <si>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</si>
  <si>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</si>
  <si>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</si>
  <si>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</si>
  <si>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</si>
  <si>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</si>
  <si>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</si>
  <si>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</si>
  <si>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</si>
  <si>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</si>
  <si>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</si>
  <si>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</si>
  <si>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</si>
  <si>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</si>
  <si>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</si>
  <si>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</si>
  <si>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</si>
  <si>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</si>
  <si>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</si>
  <si>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</si>
  <si>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</si>
  <si>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</si>
  <si>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</si>
  <si>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</si>
  <si>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</si>
  <si>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</si>
  <si>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ЛС-3</t>
  </si>
  <si>
    <t>Учет электроэнергии</t>
  </si>
  <si>
    <t>ОСР-556-02-01</t>
  </si>
  <si>
    <t>Ограждение КТП</t>
  </si>
  <si>
    <t>ОСР-107-02-01</t>
  </si>
  <si>
    <t>"Реконструкция ВЛ-0,4 кВ от КТП Пер 719/2х630 кВА" Сызранский район Самарская область</t>
  </si>
  <si>
    <t>Реконструкция ВЛ одноцепная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</si>
  <si>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</si>
  <si>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</si>
  <si>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</si>
  <si>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</si>
  <si>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</si>
  <si>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</si>
  <si>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</si>
  <si>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</si>
  <si>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</si>
  <si>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</si>
  <si>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</si>
  <si>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</si>
  <si>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</si>
  <si>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</si>
  <si>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</si>
  <si>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 исп. при определении сметной стоимости строительства ОКС</t>
  </si>
  <si>
    <t>Затраты на строительство титульных ВЗиС,исп.приопределен. сметной стоимости строит. ОКС 2,5%х0,8= 2%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</si>
  <si>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</si>
  <si>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</si>
  <si>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</si>
  <si>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</si>
  <si>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</si>
  <si>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</si>
  <si>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</si>
  <si>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</si>
  <si>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</si>
  <si>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ЛС-5</t>
  </si>
  <si>
    <t>ПНР</t>
  </si>
  <si>
    <t>Письмо Госстроя №1336-ВК/1</t>
  </si>
  <si>
    <t>Премия за ввод 2,17%</t>
  </si>
  <si>
    <t>ОСР-107-09-01</t>
  </si>
  <si>
    <t>ПНР "Реконструкция ВЛ-0,4 кВ от КТП Пер 719/2х630 кВА" Сызранский район Самарская область</t>
  </si>
  <si>
    <t>325/пр 25.05.2021 Пр.1 п.50 Пр.4 п.67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</si>
  <si>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</si>
  <si>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</si>
  <si>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</si>
  <si>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</si>
  <si>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</si>
  <si>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</si>
  <si>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</si>
  <si>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</si>
  <si>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</si>
  <si>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</si>
  <si>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Смета</t>
  </si>
  <si>
    <t>ПИР</t>
  </si>
  <si>
    <t>ОСР-556-12-01</t>
  </si>
  <si>
    <t>Проектные работы и изыскательские работы</t>
  </si>
  <si>
    <t>ОСР-107-12-01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</si>
  <si>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</si>
  <si>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</si>
  <si>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</si>
  <si>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</si>
  <si>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</si>
  <si>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</si>
  <si>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</si>
  <si>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</si>
  <si>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</si>
  <si>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</si>
  <si>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</si>
  <si>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</si>
  <si>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</si>
  <si>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</si>
  <si>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</si>
  <si>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</si>
  <si>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Реконструкция ВЛ-0,4 кВ от КТП ЦАР 527/100 кВА с заменой на КТП 250 кВА  Красноярский район Самарская область.</t>
  </si>
  <si>
    <t>Наименование локальных сметных расчетов (смет), затрат</t>
  </si>
  <si>
    <t>ЛС-525-02</t>
  </si>
  <si>
    <t>Замена КТП ЦАР 527/100 кВА</t>
  </si>
  <si>
    <t>Итого</t>
  </si>
  <si>
    <t>ОБЪЕКТНЫЙ СМЕТНЫЙ РАСЧЕТ № ОСР 525-09-01</t>
  </si>
  <si>
    <t>ЛС-525-09-02</t>
  </si>
  <si>
    <t>Пусконаладочные работы КТП ЦАР 527/100 кВА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</si>
  <si>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</si>
  <si>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</si>
  <si>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1-02-01</t>
  </si>
  <si>
    <t>"Реконструкция ВЛ-0,4 кВ Ф-1, Ф-2 от КТП СРГ-2104/250кВА Сергиевский район Самарская область</t>
  </si>
  <si>
    <t>ОБЪЕКТНЫЙ СМЕТНЫЙ РАСЧЕТ № ОСР 1-09-01</t>
  </si>
  <si>
    <t>Реконструкция ВЛ-0,4 кВ Ф-1, Ф-2 от КТП СРГ-2104/250кВА Сергиевский район Самарская область</t>
  </si>
  <si>
    <t>ПНР КУ</t>
  </si>
  <si>
    <t>ОБЪЕКТНЫЙ СМЕТНЫЙ РАСЧЕТ № ОСР 1-12-01</t>
  </si>
  <si>
    <t>Проектные работы</t>
  </si>
  <si>
    <t>ОБЪЕКТНЫЙ СМЕТНЫЙ РАСЧЕТ № ОСР 556-02-01</t>
  </si>
  <si>
    <t>Реконструкция КТП КЯР 418/160 кВА с заменой КТП Красноярский район Самарская область</t>
  </si>
  <si>
    <t>ЛС-556-1</t>
  </si>
  <si>
    <t>ОБЪЕКТНЫЙ СМЕТНЫЙ РАСЧЕТ № ОСР 556-12-01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</si>
  <si>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</si>
  <si>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107-02-01</t>
  </si>
  <si>
    <t>Реконструкция ВЛ-0,4 кВ от КТП Пер 719/2х630 кВА Сызранский район Самарская область</t>
  </si>
  <si>
    <t>ЛС-107-02</t>
  </si>
  <si>
    <t>Коммерческий учет</t>
  </si>
  <si>
    <t>ОБЪЕКТНЫЙ СМЕТНЫЙ РАСЧЕТ № ОСР 107-07-01</t>
  </si>
  <si>
    <t>ЛС-107-09-02</t>
  </si>
  <si>
    <t>ЛС-107-01</t>
  </si>
  <si>
    <t>ЛС-107-09-01</t>
  </si>
  <si>
    <t>ПНР ВЛИ-0,4 кВ</t>
  </si>
  <si>
    <t>ОБЪЕКТНЫЙ СМЕТНЫЙ РАСЧЕТ № ОСР 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</si>
  <si>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</si>
  <si>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</si>
  <si>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</si>
  <si>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</si>
  <si>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</si>
  <si>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</si>
  <si>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</si>
  <si>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</si>
  <si>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</si>
  <si>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</si>
  <si>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</si>
  <si>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</si>
  <si>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</si>
  <si>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Монтаж (реконструкция) КТП (киоск)</t>
  </si>
  <si>
    <t>шт</t>
  </si>
  <si>
    <t>ОСР 525-09-01</t>
  </si>
  <si>
    <t>ОСР 525-12-01</t>
  </si>
  <si>
    <t>ОСР 1-02-01</t>
  </si>
  <si>
    <t>Установка трехфазного прибора учета полукосвенного включения с установкой ТТ в распределительном устройстве 0.4 кВ</t>
  </si>
  <si>
    <t>Реконструкция ВЛ-0,4 кВ Ф-1, Ф-2 от КТП СРГ 2104/250 кВА Сергиевский район Самарская область</t>
  </si>
  <si>
    <t>ОСР 1-09-01</t>
  </si>
  <si>
    <t>ОСР 1-12-01</t>
  </si>
  <si>
    <t>ОСР 556-12-01</t>
  </si>
  <si>
    <t>Устройство Ограждения из панелей металлических сетчатых по железобетонным столбам</t>
  </si>
  <si>
    <t>км2</t>
  </si>
  <si>
    <t>"Реконструкция  КТП КЯР 418/160 кВА с заменой КТП" Красноярский район Самарская область</t>
  </si>
  <si>
    <t>ОСР 12-01</t>
  </si>
  <si>
    <t>км</t>
  </si>
  <si>
    <t>ОСР 556-02-01</t>
  </si>
  <si>
    <t>ОСР 107-02-01</t>
  </si>
  <si>
    <t>Установка нескольких трехфазных приборов учета в существующем шкафу с организацией связи по радиоинтерфейсу 0.4 кВ</t>
  </si>
  <si>
    <t>ОСР 107-07-01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</si>
  <si>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</si>
  <si>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</si>
  <si>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</si>
  <si>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</si>
  <si>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</si>
  <si>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</si>
  <si>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</si>
  <si>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</si>
  <si>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</si>
  <si>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</si>
  <si>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</si>
  <si>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250 кВА тупиковая, напряжением 10/0,4</t>
  </si>
  <si>
    <t>10/0,4</t>
  </si>
  <si>
    <t>Счётчик трехфазный AD13А.3-LRs-Z-2r-JW (3-6-1)</t>
  </si>
  <si>
    <t>Счётчик однофазный AD11S.М1.1-FL-R (1-3-1)</t>
  </si>
  <si>
    <t>Счётчик трехфазный AD13S.М1.1-FL-R (1-3-1)</t>
  </si>
  <si>
    <t>Счётчик трехфазный AD13А.М1.2-FLRs-R (2-20-1)</t>
  </si>
  <si>
    <t>Дисплей CIU8.B-4-1</t>
  </si>
  <si>
    <t>УСПД RTR 8A.LRsGE-2-1-RUFG (DC1S.2-1)</t>
  </si>
  <si>
    <t>Трансформатор тока Т-0,66 0,5 150/5</t>
  </si>
  <si>
    <t>Трансформатор тока Т-0,66 0,5 400/5</t>
  </si>
  <si>
    <t>Стойка ж/б СВ110-5</t>
  </si>
  <si>
    <t>Стойка ж/б СВ95-3</t>
  </si>
  <si>
    <t>Стойка ж/б СНЦс-5,1-11,5</t>
  </si>
  <si>
    <t>Провод самонесущий изолированный СИП-2 3х95+1х95+1х25</t>
  </si>
  <si>
    <t>Однофазный Split-счётчик электроэнергии, класс точности 1,непосредственного включения U=220В, 5(80)А, с кронштейном AD11S.M1.1-FL-R (1-3-1)</t>
  </si>
  <si>
    <t>ФСБЦ-21.2.01.01-0038</t>
  </si>
  <si>
    <t>КП ВЭМ №167 от 20.03.2024 п.1</t>
  </si>
  <si>
    <t>Реконструкция ВЛ-0,4кВ (протяженностью 1,14км) от КТП Пет 608 10/0,4/250 кВА с заменой КТП 10/0,4/250 кВА, установка приборов учета (37 т.у.), замена выключателя 6кВ (1т.у.), установка шкафов 0,4кВ (3шт.)</t>
  </si>
  <si>
    <t>Реконструкция ВЛ-0,4кВ (протяженностью 1,14км) от КТП Пет 608 10/0,4/250 кВА с заменой КТП 10/0,4/250 кВА, установка приборов учета (37 т.у.), замена выключателя 6кВ (1т.у.), установка шкафов 0,4кВ (3шт.)</t>
  </si>
  <si>
    <t>Реконструкция ВЛ-0,4кВ (протяженностью 1,14км) от КТП Пет 608 10/0,4/250 кВА с заменой КТП 10/0,4/250 кВА, установка приборов учета (37 т.у.), замена выключателя 6кВ (1 шт.), установка шкафов 0,4кВ (3шт.).</t>
  </si>
  <si>
    <t>Реконструкция ВЛ-0,4кВ (протяженностью 1,14км) от КТП Пет 608 10/0,4/250 кВА с заменой КТП 10/0,4/250 кВА, установка приборов учета (37 т.у.), замена выключателя 6кВ (1 шт.), установка шкафов 0,4кВ (3шт.).</t>
  </si>
  <si>
    <t>Реконструкция ВЛ-0,4кВ (протяженностью 1,14км) от КТП Пет 608 10/0,4/250 кВА с заменой КТП 10/0,4/250 кВА, установка приборов учета (37 т.у.), замена выключателя 6кВ (1 шт.), установка шкафов 0,4кВ (3шт.).</t>
  </si>
  <si>
    <t>Реконструкция ВЛ-0,4кВ (протяженностью 1,14км) от КТП Пет 608 10/0,4/250 кВА с заменой КТП 10/0,4/250 кВА, установка приборов учета (37 т.у.), замена выключателя 6кВ (1 шт.), установка шкафов 0,4кВ (3шт.).</t>
  </si>
  <si>
    <t>Реконструкция ВЛ-0,4кВ (протяженностью 1,14км) от КТП Пет 608 10/0,4/250 кВА с заменой КТП 10/0,4/250 кВА, установка приборов учета (37 т.у.), замена выключателя 6кВ (1 шт.), установка шкафов 0,4кВ (3шт.).</t>
  </si>
  <si>
    <t>Реконструкция ВЛ-0,4кВ (протяженностью 1,14км) от КТП Пет 608 10/0,4/250 кВА с заменой КТП 10/0,4/250 кВА, установка приборов учета (37 т.у.), замена выключателя 6кВ (1 шт.), установка шкафов 0,4кВ (3шт.).</t>
  </si>
  <si>
    <t>Реконструкция ВЛ-0,4кВ (протяженностью 1,14км) от КТП Пет 608 10/0,4/250 кВА с заменой КТП 10/0,4/250 кВА, установка приборов учета (37 т.у.), замена выключателя 6кВ (1 шт.), установка шкафов 0,4кВ (3шт.).</t>
  </si>
  <si>
    <t>Реконструкция ВЛ-0,4кВ (протяженностью 1,14км) от КТП Пет 608 10/0,4/250 кВА с заменой КТП 10/0,4/250 кВА, установка приборов учета (37 т.у.), замена выключателя 6кВ (1 шт.), установка шкафов 0,4кВ (3шт.).</t>
  </si>
  <si>
    <t>Реконструкция ВЛ-0,4кВ (протяженностью 1,14км) от КТП Пет 608 10/0,4/250 кВА с заменой КТП 10/0,4/250 кВА, установка приборов учета (37 т.у.), замена выключателя 6кВ (1 шт.), установка шкафов 0,4кВ (3шт.).</t>
  </si>
  <si>
    <t>Реконструкция ВЛ-0,4кВ (протяженностью 1,14км) от КТП Пет 608 10/0,4/250 кВА с заменой КТП 10/0,4/250 кВА, установка приборов учета (37 т.у.), замена выключателя 6кВ (1 шт.), установка шкафов 0,4кВ (3шт.).</t>
  </si>
  <si>
    <t>Реконструкция ВЛ-0,4кВ (протяженностью 1,14км) от КТП Пет 608 10/0,4/250 кВА с заменой КТП 10/0,4/250 кВА, установка приборов учета (37 т.у.), замена выключателя 6кВ (1 шт.), установка шкафов 0,4кВ (3шт.).</t>
  </si>
  <si>
    <t>Реконструкция ВЛ-0,4кВ (протяженностью 1,14км) от КТП Пет 608 10/0,4/250 кВА с заменой КТП 10/0,4/250 кВА, установка приборов учета (37 т.у.), замена выключателя 6кВ (1 шт.), установка шкафов 0,4кВ (3шт.).</t>
  </si>
  <si>
    <t>Реконструкция ВЛ-0,4кВ (протяженностью 1,14км) от КТП Пет 608 10/0,4/250 кВА с заменой КТП 10/0,4/250 кВА, установка приборов учета (37 т.у.), замена выключателя 6кВ (1 шт.), установка шкафов 0,4кВ (3шт.).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</si>
</sst>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5" formatCode="0.0000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14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14" fillId="0" borderId="0" xfId="4" applyNumberFormat="1" applyFont="1" applyAlignment="1">
      <alignment vertical="center"/>
    </xf>
    <xf numFmtId="170" fontId="14" fillId="0" borderId="0" xfId="4" applyNumberFormat="1" applyFont="1" applyAlignment="1">
      <alignment vertical="center"/>
    </xf>
    <xf numFmtId="175" fontId="14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6" fillId="0" borderId="0" xfId="4" applyNumberFormat="1" applyFont="1" applyAlignment="1">
      <alignment vertical="center"/>
    </xf>
    <xf numFmtId="10" fontId="14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6" fillId="0" borderId="0" xfId="3" applyNumberFormat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168" fontId="14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78" fontId="14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14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5" fontId="15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8" zoomScale="90" zoomScaleNormal="90" workbookViewId="0">
      <selection activeCell="C42" sqref="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8.77734375" customWidth="1"/>
    <col min="9" max="9" width="14.332031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206</v>
      </c>
      <c r="B19" s="85"/>
      <c r="C19" s="85"/>
    </row>
    <row r="20" spans="1:9" ht="15.75" customHeight="1">
      <c r="A20" s="84" t="s">
        <v>3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7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17</v>
      </c>
      <c r="B29" s="53" t="s">
        <v>18</v>
      </c>
      <c r="C29" s="61">
        <f>ССР!G75*1.2</f>
        <v>867.10182648258001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19</v>
      </c>
      <c r="C30" s="61">
        <f>C27+C28+C29</f>
        <v>867.10182648258001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20</v>
      </c>
      <c r="B31" s="53" t="s">
        <v>21</v>
      </c>
      <c r="C31" s="61">
        <f>C30-ROUND(C30/1.2,5)</f>
        <v>144.51696648257999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22</v>
      </c>
      <c r="C32" s="65">
        <f>C30*I36</f>
        <v>1005.8314419795699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86" t="s">
        <v>23</v>
      </c>
      <c r="B33" s="87"/>
      <c r="C33" s="88"/>
      <c r="D33" s="51"/>
      <c r="E33" s="69"/>
      <c r="F33" s="70"/>
      <c r="G33" s="59">
        <v>2024</v>
      </c>
      <c r="H33" s="60">
        <v>109.113503262205</v>
      </c>
      <c r="I33" s="80"/>
    </row>
    <row r="34" spans="1:9" ht="15.6">
      <c r="A34" s="50">
        <v>1</v>
      </c>
      <c r="B34" s="53" t="s">
        <v>8</v>
      </c>
      <c r="C34" s="54"/>
      <c r="D34" s="51"/>
      <c r="E34" s="71"/>
      <c r="F34" s="72"/>
      <c r="G34" s="59">
        <v>2025</v>
      </c>
      <c r="H34" s="60">
        <v>107.81631706396399</v>
      </c>
      <c r="I34" s="81">
        <f>(H34+100)/200</f>
        <v>1.0390815853198201</v>
      </c>
    </row>
    <row r="35" spans="1:9" ht="15.6">
      <c r="A35" s="55" t="s">
        <v>10</v>
      </c>
      <c r="B35" s="53" t="s">
        <v>11</v>
      </c>
      <c r="C35" s="73">
        <f>ССР!D84+ССР!E84</f>
        <v>7463.9040962727004</v>
      </c>
      <c r="D35" s="57"/>
      <c r="E35" s="71"/>
      <c r="F35" s="57"/>
      <c r="G35" s="59">
        <v>2026</v>
      </c>
      <c r="H35" s="60">
        <v>105.262896868962</v>
      </c>
      <c r="I35" s="81">
        <f>(H35+100)/200*H34/100</f>
        <v>1.1065344785145901</v>
      </c>
    </row>
    <row r="36" spans="1:9" ht="15.6">
      <c r="A36" s="55" t="s">
        <v>15</v>
      </c>
      <c r="B36" s="53" t="s">
        <v>16</v>
      </c>
      <c r="C36" s="73">
        <f>ССР!F84</f>
        <v>3774.1757436294602</v>
      </c>
      <c r="D36" s="57"/>
      <c r="E36" s="71"/>
      <c r="F36" s="57"/>
      <c r="G36" s="59">
        <v>2027</v>
      </c>
      <c r="H36" s="60">
        <v>104.420897989339</v>
      </c>
      <c r="I36" s="81">
        <f>(H36+100)/200*H35/100*H34/100</f>
        <v>1.1599922999352299</v>
      </c>
    </row>
    <row r="37" spans="1:9" ht="15.6">
      <c r="A37" s="55" t="s">
        <v>17</v>
      </c>
      <c r="B37" s="53" t="s">
        <v>18</v>
      </c>
      <c r="C37" s="73">
        <f>(ССР!G80-ССР!G75)*1.2</f>
        <v>586.25278820276299</v>
      </c>
      <c r="D37" s="57"/>
      <c r="E37" s="71"/>
      <c r="F37" s="57"/>
      <c r="G37" s="59">
        <v>2028</v>
      </c>
      <c r="H37" s="60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19</v>
      </c>
      <c r="C38" s="73">
        <f>C35+C36+C37</f>
        <v>11824.332628104899</v>
      </c>
      <c r="D38" s="62"/>
      <c r="E38" s="66"/>
      <c r="F38" s="67"/>
      <c r="G38" s="59">
        <v>2029</v>
      </c>
      <c r="H38" s="60">
        <v>104.420897989339</v>
      </c>
      <c r="I38" s="81">
        <f>(H38+100)/200*H37/100*H36/100*H35/100*H34/100</f>
        <v>1.26482358074235</v>
      </c>
    </row>
    <row r="39" spans="1:9" ht="15.6">
      <c r="A39" s="55" t="s">
        <v>20</v>
      </c>
      <c r="B39" s="53" t="s">
        <v>21</v>
      </c>
      <c r="C39" s="61">
        <f>C38-ROUND(C38/1.2,5)</f>
        <v>1970.7221081049199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22</v>
      </c>
      <c r="C40" s="74">
        <f>C38*I37</f>
        <v>14322.511128083899</v>
      </c>
      <c r="D40" s="57"/>
      <c r="E40" s="66"/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5"/>
      <c r="F41" s="57"/>
      <c r="G41" s="51"/>
      <c r="H41" s="51"/>
      <c r="I41" s="51"/>
    </row>
    <row r="42" spans="1:9" ht="15.6">
      <c r="A42" s="50"/>
      <c r="B42" s="53" t="s">
        <v>24</v>
      </c>
      <c r="C42" s="103">
        <f>C40+C32</f>
        <v>15328.3425700634</v>
      </c>
      <c r="D42" s="57"/>
      <c r="E42" s="66"/>
      <c r="F42" s="67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6">
      <c r="A44" s="77" t="s">
        <v>25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108</v>
      </c>
    </row>
    <row r="2" spans="1:14" ht="45.75" customHeight="1">
      <c r="A2" s="24"/>
      <c r="B2" s="24" t="s">
        <v>109</v>
      </c>
      <c r="C2" s="85" t="s">
        <v>215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111</v>
      </c>
      <c r="C7" s="28" t="s">
        <v>128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113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133</v>
      </c>
      <c r="C13" s="3" t="s">
        <v>128</v>
      </c>
      <c r="D13" s="32">
        <v>0</v>
      </c>
      <c r="E13" s="32">
        <v>0</v>
      </c>
      <c r="F13" s="32">
        <v>0</v>
      </c>
      <c r="G13" s="32">
        <v>173405.21739129999</v>
      </c>
      <c r="H13" s="32">
        <v>173405.21739129999</v>
      </c>
      <c r="J13" s="20"/>
    </row>
    <row r="14" spans="1:14">
      <c r="A14" s="2"/>
      <c r="B14" s="33"/>
      <c r="C14" s="33" t="s">
        <v>116</v>
      </c>
      <c r="D14" s="32">
        <v>0</v>
      </c>
      <c r="E14" s="32">
        <v>0</v>
      </c>
      <c r="F14" s="32">
        <v>0</v>
      </c>
      <c r="G14" s="32">
        <v>173405.21739129999</v>
      </c>
      <c r="H14" s="32">
        <v>173405.21739129999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108</v>
      </c>
    </row>
    <row r="2" spans="1:14" ht="45.75" customHeight="1">
      <c r="A2" s="24"/>
      <c r="B2" s="24" t="s">
        <v>109</v>
      </c>
      <c r="C2" s="85" t="s">
        <v>216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111</v>
      </c>
      <c r="C7" s="28" t="s">
        <v>135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113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136</v>
      </c>
      <c r="C13" s="3" t="s">
        <v>137</v>
      </c>
      <c r="D13" s="32">
        <v>1104.4455142894999</v>
      </c>
      <c r="E13" s="32">
        <v>86.911754225842003</v>
      </c>
      <c r="F13" s="32">
        <v>0</v>
      </c>
      <c r="G13" s="32">
        <v>0</v>
      </c>
      <c r="H13" s="32">
        <v>1191.3572685153999</v>
      </c>
      <c r="J13" s="20"/>
    </row>
    <row r="14" spans="1:14">
      <c r="A14" s="2"/>
      <c r="B14" s="33"/>
      <c r="C14" s="33" t="s">
        <v>116</v>
      </c>
      <c r="D14" s="32">
        <v>1104.4455142894999</v>
      </c>
      <c r="E14" s="32">
        <v>86.911754225842003</v>
      </c>
      <c r="F14" s="32">
        <v>0</v>
      </c>
      <c r="G14" s="32">
        <v>0</v>
      </c>
      <c r="H14" s="32">
        <v>1191.3572685153999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108</v>
      </c>
    </row>
    <row r="2" spans="1:14" ht="45.75" customHeight="1">
      <c r="A2" s="24"/>
      <c r="B2" s="24" t="s">
        <v>109</v>
      </c>
      <c r="C2" s="85" t="s">
        <v>217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111</v>
      </c>
      <c r="C7" s="28" t="s">
        <v>135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113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139</v>
      </c>
      <c r="C13" s="3" t="s">
        <v>126</v>
      </c>
      <c r="D13" s="32">
        <v>0</v>
      </c>
      <c r="E13" s="32">
        <v>0</v>
      </c>
      <c r="F13" s="32">
        <v>0</v>
      </c>
      <c r="G13" s="32">
        <v>8.7277747348784995</v>
      </c>
      <c r="H13" s="32">
        <v>8.7277747348784995</v>
      </c>
      <c r="J13" s="20"/>
    </row>
    <row r="14" spans="1:14">
      <c r="A14" s="2"/>
      <c r="B14" s="33"/>
      <c r="C14" s="33" t="s">
        <v>116</v>
      </c>
      <c r="D14" s="32">
        <v>0</v>
      </c>
      <c r="E14" s="32">
        <v>0</v>
      </c>
      <c r="F14" s="32">
        <v>0</v>
      </c>
      <c r="G14" s="32">
        <v>8.7277747348784995</v>
      </c>
      <c r="H14" s="32">
        <v>8.7277747348784995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108</v>
      </c>
    </row>
    <row r="2" spans="1:14" ht="45.75" customHeight="1">
      <c r="A2" s="24"/>
      <c r="B2" s="24" t="s">
        <v>109</v>
      </c>
      <c r="C2" s="85" t="s">
        <v>218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111</v>
      </c>
      <c r="C7" s="28" t="s">
        <v>135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113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140</v>
      </c>
      <c r="C13" s="3" t="s">
        <v>47</v>
      </c>
      <c r="D13" s="32">
        <v>4014.757399608</v>
      </c>
      <c r="E13" s="32">
        <v>61.081679416419</v>
      </c>
      <c r="F13" s="32">
        <v>0</v>
      </c>
      <c r="G13" s="32">
        <v>0</v>
      </c>
      <c r="H13" s="32">
        <v>4075.8390790243998</v>
      </c>
      <c r="J13" s="20"/>
    </row>
    <row r="14" spans="1:14">
      <c r="A14" s="2"/>
      <c r="B14" s="33"/>
      <c r="C14" s="33" t="s">
        <v>116</v>
      </c>
      <c r="D14" s="32">
        <v>4014.757399608</v>
      </c>
      <c r="E14" s="32">
        <v>61.081679416419</v>
      </c>
      <c r="F14" s="32">
        <v>0</v>
      </c>
      <c r="G14" s="32">
        <v>0</v>
      </c>
      <c r="H14" s="32">
        <v>4075.8390790243998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108</v>
      </c>
    </row>
    <row r="2" spans="1:14" ht="45.75" customHeight="1">
      <c r="A2" s="24"/>
      <c r="B2" s="24" t="s">
        <v>109</v>
      </c>
      <c r="C2" s="85" t="s">
        <v>204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111</v>
      </c>
      <c r="C7" s="28" t="s">
        <v>135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113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141</v>
      </c>
      <c r="C13" s="3" t="s">
        <v>142</v>
      </c>
      <c r="D13" s="32">
        <v>0</v>
      </c>
      <c r="E13" s="32">
        <v>0</v>
      </c>
      <c r="F13" s="32">
        <v>0</v>
      </c>
      <c r="G13" s="32">
        <v>45.612184787308998</v>
      </c>
      <c r="H13" s="32">
        <v>45.612184787308998</v>
      </c>
      <c r="J13" s="20"/>
    </row>
    <row r="14" spans="1:14">
      <c r="A14" s="2"/>
      <c r="B14" s="33"/>
      <c r="C14" s="33" t="s">
        <v>116</v>
      </c>
      <c r="D14" s="32">
        <v>0</v>
      </c>
      <c r="E14" s="32">
        <v>0</v>
      </c>
      <c r="F14" s="32">
        <v>0</v>
      </c>
      <c r="G14" s="32">
        <v>45.612184787308998</v>
      </c>
      <c r="H14" s="32">
        <v>45.612184787308998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108</v>
      </c>
    </row>
    <row r="2" spans="1:14" ht="45.75" customHeight="1">
      <c r="A2" s="24"/>
      <c r="B2" s="24" t="s">
        <v>109</v>
      </c>
      <c r="C2" s="85" t="s">
        <v>205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143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111</v>
      </c>
      <c r="C7" s="28" t="s">
        <v>128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113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121</v>
      </c>
      <c r="C13" s="3" t="s">
        <v>128</v>
      </c>
      <c r="D13" s="32">
        <v>0</v>
      </c>
      <c r="E13" s="32">
        <v>0</v>
      </c>
      <c r="F13" s="32">
        <v>0</v>
      </c>
      <c r="G13" s="32">
        <v>287.22899078058998</v>
      </c>
      <c r="H13" s="32">
        <v>287.22899078058998</v>
      </c>
      <c r="J13" s="20"/>
    </row>
    <row r="14" spans="1:14">
      <c r="A14" s="2"/>
      <c r="B14" s="33"/>
      <c r="C14" s="33" t="s">
        <v>116</v>
      </c>
      <c r="D14" s="32">
        <v>0</v>
      </c>
      <c r="E14" s="32">
        <v>0</v>
      </c>
      <c r="F14" s="32">
        <v>0</v>
      </c>
      <c r="G14" s="32">
        <v>287.22899078058998</v>
      </c>
      <c r="H14" s="32">
        <v>287.22899078058998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H123"/>
  <sheetViews>
    <sheetView zoomScale="70" zoomScaleNormal="70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144</v>
      </c>
      <c r="B1" s="10" t="s">
        <v>145</v>
      </c>
      <c r="C1" s="10" t="s">
        <v>146</v>
      </c>
      <c r="D1" s="10" t="s">
        <v>147</v>
      </c>
      <c r="E1" s="10" t="s">
        <v>148</v>
      </c>
      <c r="F1" s="10" t="s">
        <v>149</v>
      </c>
      <c r="G1" s="10" t="s">
        <v>150</v>
      </c>
      <c r="H1" s="10" t="s">
        <v>151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112</v>
      </c>
      <c r="B3" s="94"/>
      <c r="C3" s="11"/>
      <c r="D3" s="12">
        <v>3400.0065639643999</v>
      </c>
      <c r="E3" s="13"/>
      <c r="F3" s="13"/>
      <c r="G3" s="13"/>
      <c r="H3" s="14"/>
    </row>
    <row r="4" spans="1:8">
      <c r="A4" s="99" t="s">
        <v>152</v>
      </c>
      <c r="B4" s="15" t="s">
        <v>153</v>
      </c>
      <c r="C4" s="11"/>
      <c r="D4" s="12">
        <v>332.56706822870001</v>
      </c>
      <c r="E4" s="13"/>
      <c r="F4" s="13"/>
      <c r="G4" s="13"/>
      <c r="H4" s="14"/>
    </row>
    <row r="5" spans="1:8">
      <c r="A5" s="99"/>
      <c r="B5" s="15" t="s">
        <v>154</v>
      </c>
      <c r="C5" s="10"/>
      <c r="D5" s="12">
        <v>13.899250080810001</v>
      </c>
      <c r="E5" s="13"/>
      <c r="F5" s="13"/>
      <c r="G5" s="13"/>
      <c r="H5" s="16"/>
    </row>
    <row r="6" spans="1:8">
      <c r="A6" s="100"/>
      <c r="B6" s="15" t="s">
        <v>155</v>
      </c>
      <c r="C6" s="10"/>
      <c r="D6" s="12">
        <v>3053.5402456549</v>
      </c>
      <c r="E6" s="13"/>
      <c r="F6" s="13"/>
      <c r="G6" s="13"/>
      <c r="H6" s="16"/>
    </row>
    <row r="7" spans="1:8">
      <c r="A7" s="100"/>
      <c r="B7" s="15" t="s">
        <v>156</v>
      </c>
      <c r="C7" s="10"/>
      <c r="D7" s="12">
        <v>0</v>
      </c>
      <c r="E7" s="13"/>
      <c r="F7" s="13"/>
      <c r="G7" s="13"/>
      <c r="H7" s="16"/>
    </row>
    <row r="8" spans="1:8">
      <c r="A8" s="95" t="s">
        <v>115</v>
      </c>
      <c r="B8" s="96"/>
      <c r="C8" s="99" t="s">
        <v>157</v>
      </c>
      <c r="D8" s="17">
        <v>3400.0065639643999</v>
      </c>
      <c r="E8" s="13">
        <v>1</v>
      </c>
      <c r="F8" s="13" t="s">
        <v>158</v>
      </c>
      <c r="G8" s="17">
        <v>3400.0065639643999</v>
      </c>
      <c r="H8" s="16"/>
    </row>
    <row r="9" spans="1:8">
      <c r="A9" s="101">
        <v>1</v>
      </c>
      <c r="B9" s="15" t="s">
        <v>153</v>
      </c>
      <c r="C9" s="99"/>
      <c r="D9" s="17">
        <v>332.56706822870001</v>
      </c>
      <c r="E9" s="13"/>
      <c r="F9" s="13"/>
      <c r="G9" s="13"/>
      <c r="H9" s="100" t="s">
        <v>40</v>
      </c>
    </row>
    <row r="10" spans="1:8">
      <c r="A10" s="99"/>
      <c r="B10" s="15" t="s">
        <v>154</v>
      </c>
      <c r="C10" s="99"/>
      <c r="D10" s="17">
        <v>13.899250080810001</v>
      </c>
      <c r="E10" s="13"/>
      <c r="F10" s="13"/>
      <c r="G10" s="13"/>
      <c r="H10" s="100"/>
    </row>
    <row r="11" spans="1:8">
      <c r="A11" s="99"/>
      <c r="B11" s="15" t="s">
        <v>155</v>
      </c>
      <c r="C11" s="99"/>
      <c r="D11" s="17">
        <v>3053.5402456549</v>
      </c>
      <c r="E11" s="13"/>
      <c r="F11" s="13"/>
      <c r="G11" s="13"/>
      <c r="H11" s="100"/>
    </row>
    <row r="12" spans="1:8">
      <c r="A12" s="99"/>
      <c r="B12" s="15" t="s">
        <v>156</v>
      </c>
      <c r="C12" s="99"/>
      <c r="D12" s="17">
        <v>0</v>
      </c>
      <c r="E12" s="13"/>
      <c r="F12" s="13"/>
      <c r="G12" s="13"/>
      <c r="H12" s="100"/>
    </row>
    <row r="13" spans="1:8" ht="24.6">
      <c r="A13" s="97" t="s">
        <v>71</v>
      </c>
      <c r="B13" s="94"/>
      <c r="C13" s="10"/>
      <c r="D13" s="12">
        <v>0</v>
      </c>
      <c r="E13" s="13"/>
      <c r="F13" s="13"/>
      <c r="G13" s="13"/>
      <c r="H13" s="16"/>
    </row>
    <row r="14" spans="1:8">
      <c r="A14" s="99" t="s">
        <v>159</v>
      </c>
      <c r="B14" s="15" t="s">
        <v>153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154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155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156</v>
      </c>
      <c r="C17" s="10"/>
      <c r="D17" s="12">
        <v>0</v>
      </c>
      <c r="E17" s="13"/>
      <c r="F17" s="13"/>
      <c r="G17" s="13"/>
      <c r="H17" s="16"/>
    </row>
    <row r="18" spans="1:8">
      <c r="A18" s="95" t="s">
        <v>119</v>
      </c>
      <c r="B18" s="96"/>
      <c r="C18" s="99" t="s">
        <v>157</v>
      </c>
      <c r="D18" s="17">
        <v>0</v>
      </c>
      <c r="E18" s="13">
        <v>1</v>
      </c>
      <c r="F18" s="13" t="s">
        <v>158</v>
      </c>
      <c r="G18" s="17">
        <v>0</v>
      </c>
      <c r="H18" s="16"/>
    </row>
    <row r="19" spans="1:8">
      <c r="A19" s="101">
        <v>1</v>
      </c>
      <c r="B19" s="15" t="s">
        <v>153</v>
      </c>
      <c r="C19" s="99"/>
      <c r="D19" s="17">
        <v>0</v>
      </c>
      <c r="E19" s="13"/>
      <c r="F19" s="13"/>
      <c r="G19" s="13"/>
      <c r="H19" s="100" t="s">
        <v>40</v>
      </c>
    </row>
    <row r="20" spans="1:8">
      <c r="A20" s="99"/>
      <c r="B20" s="15" t="s">
        <v>154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155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156</v>
      </c>
      <c r="C22" s="99"/>
      <c r="D22" s="17">
        <v>0</v>
      </c>
      <c r="E22" s="13"/>
      <c r="F22" s="13"/>
      <c r="G22" s="13"/>
      <c r="H22" s="100"/>
    </row>
    <row r="23" spans="1:8" ht="24.6">
      <c r="A23" s="97" t="s">
        <v>90</v>
      </c>
      <c r="B23" s="94"/>
      <c r="C23" s="10"/>
      <c r="D23" s="12">
        <v>390.38</v>
      </c>
      <c r="E23" s="13"/>
      <c r="F23" s="13"/>
      <c r="G23" s="13"/>
      <c r="H23" s="16"/>
    </row>
    <row r="24" spans="1:8">
      <c r="A24" s="99" t="s">
        <v>160</v>
      </c>
      <c r="B24" s="15" t="s">
        <v>153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154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155</v>
      </c>
      <c r="C26" s="10"/>
      <c r="D26" s="12">
        <v>0</v>
      </c>
      <c r="E26" s="13"/>
      <c r="F26" s="13"/>
      <c r="G26" s="13"/>
      <c r="H26" s="16"/>
    </row>
    <row r="27" spans="1:8">
      <c r="A27" s="99"/>
      <c r="B27" s="15" t="s">
        <v>156</v>
      </c>
      <c r="C27" s="10"/>
      <c r="D27" s="12">
        <v>390.38</v>
      </c>
      <c r="E27" s="13"/>
      <c r="F27" s="13"/>
      <c r="G27" s="13"/>
      <c r="H27" s="16"/>
    </row>
    <row r="28" spans="1:8">
      <c r="A28" s="95" t="s">
        <v>90</v>
      </c>
      <c r="B28" s="96"/>
      <c r="C28" s="99" t="s">
        <v>157</v>
      </c>
      <c r="D28" s="17">
        <v>390.38</v>
      </c>
      <c r="E28" s="13">
        <v>1</v>
      </c>
      <c r="F28" s="13" t="s">
        <v>158</v>
      </c>
      <c r="G28" s="17">
        <v>390.38</v>
      </c>
      <c r="H28" s="16"/>
    </row>
    <row r="29" spans="1:8">
      <c r="A29" s="101">
        <v>1</v>
      </c>
      <c r="B29" s="15" t="s">
        <v>153</v>
      </c>
      <c r="C29" s="99"/>
      <c r="D29" s="17">
        <v>0</v>
      </c>
      <c r="E29" s="13"/>
      <c r="F29" s="13"/>
      <c r="G29" s="13"/>
      <c r="H29" s="100" t="s">
        <v>40</v>
      </c>
    </row>
    <row r="30" spans="1:8">
      <c r="A30" s="99"/>
      <c r="B30" s="15" t="s">
        <v>154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155</v>
      </c>
      <c r="C31" s="99"/>
      <c r="D31" s="17">
        <v>0</v>
      </c>
      <c r="E31" s="13"/>
      <c r="F31" s="13"/>
      <c r="G31" s="13"/>
      <c r="H31" s="100"/>
    </row>
    <row r="32" spans="1:8">
      <c r="A32" s="99"/>
      <c r="B32" s="15" t="s">
        <v>156</v>
      </c>
      <c r="C32" s="99"/>
      <c r="D32" s="17">
        <v>390.38</v>
      </c>
      <c r="E32" s="13"/>
      <c r="F32" s="13"/>
      <c r="G32" s="13"/>
      <c r="H32" s="100"/>
    </row>
    <row r="33" spans="1:8" ht="24.6">
      <c r="A33" s="97" t="s">
        <v>123</v>
      </c>
      <c r="B33" s="94"/>
      <c r="C33" s="10"/>
      <c r="D33" s="12">
        <v>113.40225281908999</v>
      </c>
      <c r="E33" s="13"/>
      <c r="F33" s="13"/>
      <c r="G33" s="13"/>
      <c r="H33" s="16"/>
    </row>
    <row r="34" spans="1:8">
      <c r="A34" s="99" t="s">
        <v>161</v>
      </c>
      <c r="B34" s="15" t="s">
        <v>153</v>
      </c>
      <c r="C34" s="10"/>
      <c r="D34" s="12">
        <v>0.22886311190364</v>
      </c>
      <c r="E34" s="13"/>
      <c r="F34" s="13"/>
      <c r="G34" s="13"/>
      <c r="H34" s="16"/>
    </row>
    <row r="35" spans="1:8">
      <c r="A35" s="99"/>
      <c r="B35" s="15" t="s">
        <v>154</v>
      </c>
      <c r="C35" s="10"/>
      <c r="D35" s="12">
        <v>113.17338970719</v>
      </c>
      <c r="E35" s="13"/>
      <c r="F35" s="13"/>
      <c r="G35" s="13"/>
      <c r="H35" s="16"/>
    </row>
    <row r="36" spans="1:8">
      <c r="A36" s="99"/>
      <c r="B36" s="15" t="s">
        <v>155</v>
      </c>
      <c r="C36" s="10"/>
      <c r="D36" s="12">
        <v>0</v>
      </c>
      <c r="E36" s="13"/>
      <c r="F36" s="13"/>
      <c r="G36" s="13"/>
      <c r="H36" s="16"/>
    </row>
    <row r="37" spans="1:8">
      <c r="A37" s="99"/>
      <c r="B37" s="15" t="s">
        <v>156</v>
      </c>
      <c r="C37" s="10"/>
      <c r="D37" s="12">
        <v>0</v>
      </c>
      <c r="E37" s="13"/>
      <c r="F37" s="13"/>
      <c r="G37" s="13"/>
      <c r="H37" s="16"/>
    </row>
    <row r="38" spans="1:8">
      <c r="A38" s="95" t="s">
        <v>42</v>
      </c>
      <c r="B38" s="96"/>
      <c r="C38" s="99" t="s">
        <v>162</v>
      </c>
      <c r="D38" s="17">
        <v>113.40225281908999</v>
      </c>
      <c r="E38" s="13">
        <v>1</v>
      </c>
      <c r="F38" s="13" t="s">
        <v>158</v>
      </c>
      <c r="G38" s="17">
        <v>113.40225281908999</v>
      </c>
      <c r="H38" s="16"/>
    </row>
    <row r="39" spans="1:8">
      <c r="A39" s="101">
        <v>1</v>
      </c>
      <c r="B39" s="15" t="s">
        <v>153</v>
      </c>
      <c r="C39" s="99"/>
      <c r="D39" s="17">
        <v>0.22886311190364</v>
      </c>
      <c r="E39" s="13"/>
      <c r="F39" s="13"/>
      <c r="G39" s="13"/>
      <c r="H39" s="100" t="s">
        <v>163</v>
      </c>
    </row>
    <row r="40" spans="1:8">
      <c r="A40" s="99"/>
      <c r="B40" s="15" t="s">
        <v>154</v>
      </c>
      <c r="C40" s="99"/>
      <c r="D40" s="17">
        <v>113.17338970719</v>
      </c>
      <c r="E40" s="13"/>
      <c r="F40" s="13"/>
      <c r="G40" s="13"/>
      <c r="H40" s="100"/>
    </row>
    <row r="41" spans="1:8">
      <c r="A41" s="99"/>
      <c r="B41" s="15" t="s">
        <v>155</v>
      </c>
      <c r="C41" s="99"/>
      <c r="D41" s="17">
        <v>0</v>
      </c>
      <c r="E41" s="13"/>
      <c r="F41" s="13"/>
      <c r="G41" s="13"/>
      <c r="H41" s="100"/>
    </row>
    <row r="42" spans="1:8">
      <c r="A42" s="99"/>
      <c r="B42" s="15" t="s">
        <v>156</v>
      </c>
      <c r="C42" s="99"/>
      <c r="D42" s="17">
        <v>0</v>
      </c>
      <c r="E42" s="13"/>
      <c r="F42" s="13"/>
      <c r="G42" s="13"/>
      <c r="H42" s="100"/>
    </row>
    <row r="43" spans="1:8" ht="24.6">
      <c r="A43" s="97" t="s">
        <v>125</v>
      </c>
      <c r="B43" s="94"/>
      <c r="C43" s="10"/>
      <c r="D43" s="12">
        <v>1.3464586126717</v>
      </c>
      <c r="E43" s="13"/>
      <c r="F43" s="13"/>
      <c r="G43" s="13"/>
      <c r="H43" s="16"/>
    </row>
    <row r="44" spans="1:8">
      <c r="A44" s="99" t="s">
        <v>164</v>
      </c>
      <c r="B44" s="15" t="s">
        <v>153</v>
      </c>
      <c r="C44" s="10"/>
      <c r="D44" s="12">
        <v>0</v>
      </c>
      <c r="E44" s="13"/>
      <c r="F44" s="13"/>
      <c r="G44" s="13"/>
      <c r="H44" s="16"/>
    </row>
    <row r="45" spans="1:8">
      <c r="A45" s="99"/>
      <c r="B45" s="15" t="s">
        <v>154</v>
      </c>
      <c r="C45" s="10"/>
      <c r="D45" s="12">
        <v>0</v>
      </c>
      <c r="E45" s="13"/>
      <c r="F45" s="13"/>
      <c r="G45" s="13"/>
      <c r="H45" s="16"/>
    </row>
    <row r="46" spans="1:8">
      <c r="A46" s="99"/>
      <c r="B46" s="15" t="s">
        <v>155</v>
      </c>
      <c r="C46" s="10"/>
      <c r="D46" s="12">
        <v>0</v>
      </c>
      <c r="E46" s="13"/>
      <c r="F46" s="13"/>
      <c r="G46" s="13"/>
      <c r="H46" s="16"/>
    </row>
    <row r="47" spans="1:8">
      <c r="A47" s="99"/>
      <c r="B47" s="15" t="s">
        <v>156</v>
      </c>
      <c r="C47" s="10"/>
      <c r="D47" s="12">
        <v>1.3464586126717</v>
      </c>
      <c r="E47" s="13"/>
      <c r="F47" s="13"/>
      <c r="G47" s="13"/>
      <c r="H47" s="16"/>
    </row>
    <row r="48" spans="1:8">
      <c r="A48" s="95" t="s">
        <v>126</v>
      </c>
      <c r="B48" s="96"/>
      <c r="C48" s="99" t="s">
        <v>162</v>
      </c>
      <c r="D48" s="17">
        <v>1.3464586126717</v>
      </c>
      <c r="E48" s="13">
        <v>1</v>
      </c>
      <c r="F48" s="13" t="s">
        <v>158</v>
      </c>
      <c r="G48" s="17">
        <v>1.3464586126717</v>
      </c>
      <c r="H48" s="16"/>
    </row>
    <row r="49" spans="1:8">
      <c r="A49" s="101">
        <v>1</v>
      </c>
      <c r="B49" s="15" t="s">
        <v>153</v>
      </c>
      <c r="C49" s="99"/>
      <c r="D49" s="17">
        <v>0</v>
      </c>
      <c r="E49" s="13"/>
      <c r="F49" s="13"/>
      <c r="G49" s="13"/>
      <c r="H49" s="100" t="s">
        <v>163</v>
      </c>
    </row>
    <row r="50" spans="1:8">
      <c r="A50" s="99"/>
      <c r="B50" s="15" t="s">
        <v>154</v>
      </c>
      <c r="C50" s="99"/>
      <c r="D50" s="17">
        <v>0</v>
      </c>
      <c r="E50" s="13"/>
      <c r="F50" s="13"/>
      <c r="G50" s="13"/>
      <c r="H50" s="100"/>
    </row>
    <row r="51" spans="1:8">
      <c r="A51" s="99"/>
      <c r="B51" s="15" t="s">
        <v>155</v>
      </c>
      <c r="C51" s="99"/>
      <c r="D51" s="17">
        <v>0</v>
      </c>
      <c r="E51" s="13"/>
      <c r="F51" s="13"/>
      <c r="G51" s="13"/>
      <c r="H51" s="100"/>
    </row>
    <row r="52" spans="1:8">
      <c r="A52" s="99"/>
      <c r="B52" s="15" t="s">
        <v>156</v>
      </c>
      <c r="C52" s="99"/>
      <c r="D52" s="17">
        <v>1.3464586126717</v>
      </c>
      <c r="E52" s="13"/>
      <c r="F52" s="13"/>
      <c r="G52" s="13"/>
      <c r="H52" s="100"/>
    </row>
    <row r="53" spans="1:8" ht="24.6">
      <c r="A53" s="97" t="s">
        <v>128</v>
      </c>
      <c r="B53" s="94"/>
      <c r="C53" s="10"/>
      <c r="D53" s="12">
        <v>173716.3990792</v>
      </c>
      <c r="E53" s="13"/>
      <c r="F53" s="13"/>
      <c r="G53" s="13"/>
      <c r="H53" s="16"/>
    </row>
    <row r="54" spans="1:8">
      <c r="A54" s="99" t="s">
        <v>165</v>
      </c>
      <c r="B54" s="15" t="s">
        <v>153</v>
      </c>
      <c r="C54" s="10"/>
      <c r="D54" s="12">
        <v>0</v>
      </c>
      <c r="E54" s="13"/>
      <c r="F54" s="13"/>
      <c r="G54" s="13"/>
      <c r="H54" s="16"/>
    </row>
    <row r="55" spans="1:8">
      <c r="A55" s="99"/>
      <c r="B55" s="15" t="s">
        <v>154</v>
      </c>
      <c r="C55" s="10"/>
      <c r="D55" s="12">
        <v>0</v>
      </c>
      <c r="E55" s="13"/>
      <c r="F55" s="13"/>
      <c r="G55" s="13"/>
      <c r="H55" s="16"/>
    </row>
    <row r="56" spans="1:8">
      <c r="A56" s="99"/>
      <c r="B56" s="15" t="s">
        <v>155</v>
      </c>
      <c r="C56" s="10"/>
      <c r="D56" s="12">
        <v>0</v>
      </c>
      <c r="E56" s="13"/>
      <c r="F56" s="13"/>
      <c r="G56" s="13"/>
      <c r="H56" s="16"/>
    </row>
    <row r="57" spans="1:8">
      <c r="A57" s="99"/>
      <c r="B57" s="15" t="s">
        <v>156</v>
      </c>
      <c r="C57" s="10"/>
      <c r="D57" s="12">
        <v>23.952697117667</v>
      </c>
      <c r="E57" s="13"/>
      <c r="F57" s="13"/>
      <c r="G57" s="13"/>
      <c r="H57" s="16"/>
    </row>
    <row r="58" spans="1:8">
      <c r="A58" s="95" t="s">
        <v>128</v>
      </c>
      <c r="B58" s="96"/>
      <c r="C58" s="99" t="s">
        <v>162</v>
      </c>
      <c r="D58" s="17">
        <v>23.952697117667</v>
      </c>
      <c r="E58" s="13">
        <v>1</v>
      </c>
      <c r="F58" s="13" t="s">
        <v>158</v>
      </c>
      <c r="G58" s="17">
        <v>23.952697117667</v>
      </c>
      <c r="H58" s="16"/>
    </row>
    <row r="59" spans="1:8">
      <c r="A59" s="101">
        <v>1</v>
      </c>
      <c r="B59" s="15" t="s">
        <v>153</v>
      </c>
      <c r="C59" s="99"/>
      <c r="D59" s="17">
        <v>0</v>
      </c>
      <c r="E59" s="13"/>
      <c r="F59" s="13"/>
      <c r="G59" s="13"/>
      <c r="H59" s="100" t="s">
        <v>163</v>
      </c>
    </row>
    <row r="60" spans="1:8">
      <c r="A60" s="99"/>
      <c r="B60" s="15" t="s">
        <v>154</v>
      </c>
      <c r="C60" s="99"/>
      <c r="D60" s="17">
        <v>0</v>
      </c>
      <c r="E60" s="13"/>
      <c r="F60" s="13"/>
      <c r="G60" s="13"/>
      <c r="H60" s="100"/>
    </row>
    <row r="61" spans="1:8">
      <c r="A61" s="99"/>
      <c r="B61" s="15" t="s">
        <v>155</v>
      </c>
      <c r="C61" s="99"/>
      <c r="D61" s="17">
        <v>0</v>
      </c>
      <c r="E61" s="13"/>
      <c r="F61" s="13"/>
      <c r="G61" s="13"/>
      <c r="H61" s="100"/>
    </row>
    <row r="62" spans="1:8">
      <c r="A62" s="99"/>
      <c r="B62" s="15" t="s">
        <v>156</v>
      </c>
      <c r="C62" s="99"/>
      <c r="D62" s="17">
        <v>23.952697117667</v>
      </c>
      <c r="E62" s="13"/>
      <c r="F62" s="13"/>
      <c r="G62" s="13"/>
      <c r="H62" s="100"/>
    </row>
    <row r="63" spans="1:8">
      <c r="A63" s="99" t="s">
        <v>166</v>
      </c>
      <c r="B63" s="15" t="s">
        <v>153</v>
      </c>
      <c r="C63" s="10"/>
      <c r="D63" s="12">
        <v>0</v>
      </c>
      <c r="E63" s="13"/>
      <c r="F63" s="13"/>
      <c r="G63" s="13"/>
      <c r="H63" s="16"/>
    </row>
    <row r="64" spans="1:8">
      <c r="A64" s="99"/>
      <c r="B64" s="15" t="s">
        <v>154</v>
      </c>
      <c r="C64" s="10"/>
      <c r="D64" s="12">
        <v>0</v>
      </c>
      <c r="E64" s="13"/>
      <c r="F64" s="13"/>
      <c r="G64" s="13"/>
      <c r="H64" s="16"/>
    </row>
    <row r="65" spans="1:8">
      <c r="A65" s="99"/>
      <c r="B65" s="15" t="s">
        <v>155</v>
      </c>
      <c r="C65" s="10"/>
      <c r="D65" s="12">
        <v>0</v>
      </c>
      <c r="E65" s="13"/>
      <c r="F65" s="13"/>
      <c r="G65" s="13"/>
      <c r="H65" s="16"/>
    </row>
    <row r="66" spans="1:8">
      <c r="A66" s="99"/>
      <c r="B66" s="15" t="s">
        <v>156</v>
      </c>
      <c r="C66" s="10"/>
      <c r="D66" s="12">
        <v>173429.17008842001</v>
      </c>
      <c r="E66" s="13"/>
      <c r="F66" s="13"/>
      <c r="G66" s="13"/>
      <c r="H66" s="16"/>
    </row>
    <row r="67" spans="1:8">
      <c r="A67" s="95" t="s">
        <v>128</v>
      </c>
      <c r="B67" s="96"/>
      <c r="C67" s="99" t="s">
        <v>167</v>
      </c>
      <c r="D67" s="17">
        <v>173405.21739129999</v>
      </c>
      <c r="E67" s="13">
        <v>2.4000000000000001E-5</v>
      </c>
      <c r="F67" s="13" t="s">
        <v>168</v>
      </c>
      <c r="G67" s="17">
        <v>7225217391.3043003</v>
      </c>
      <c r="H67" s="16"/>
    </row>
    <row r="68" spans="1:8">
      <c r="A68" s="101">
        <v>1</v>
      </c>
      <c r="B68" s="15" t="s">
        <v>153</v>
      </c>
      <c r="C68" s="99"/>
      <c r="D68" s="17">
        <v>0</v>
      </c>
      <c r="E68" s="13"/>
      <c r="F68" s="13"/>
      <c r="G68" s="13"/>
      <c r="H68" s="100" t="s">
        <v>169</v>
      </c>
    </row>
    <row r="69" spans="1:8">
      <c r="A69" s="99"/>
      <c r="B69" s="15" t="s">
        <v>154</v>
      </c>
      <c r="C69" s="99"/>
      <c r="D69" s="17">
        <v>0</v>
      </c>
      <c r="E69" s="13"/>
      <c r="F69" s="13"/>
      <c r="G69" s="13"/>
      <c r="H69" s="100"/>
    </row>
    <row r="70" spans="1:8">
      <c r="A70" s="99"/>
      <c r="B70" s="15" t="s">
        <v>155</v>
      </c>
      <c r="C70" s="99"/>
      <c r="D70" s="17">
        <v>0</v>
      </c>
      <c r="E70" s="13"/>
      <c r="F70" s="13"/>
      <c r="G70" s="13"/>
      <c r="H70" s="100"/>
    </row>
    <row r="71" spans="1:8">
      <c r="A71" s="99"/>
      <c r="B71" s="15" t="s">
        <v>156</v>
      </c>
      <c r="C71" s="99"/>
      <c r="D71" s="17">
        <v>173405.21739129999</v>
      </c>
      <c r="E71" s="13"/>
      <c r="F71" s="13"/>
      <c r="G71" s="13"/>
      <c r="H71" s="100"/>
    </row>
    <row r="72" spans="1:8">
      <c r="A72" s="99" t="s">
        <v>170</v>
      </c>
      <c r="B72" s="15" t="s">
        <v>153</v>
      </c>
      <c r="C72" s="10"/>
      <c r="D72" s="12">
        <v>0</v>
      </c>
      <c r="E72" s="13"/>
      <c r="F72" s="13"/>
      <c r="G72" s="13"/>
      <c r="H72" s="16"/>
    </row>
    <row r="73" spans="1:8">
      <c r="A73" s="99"/>
      <c r="B73" s="15" t="s">
        <v>154</v>
      </c>
      <c r="C73" s="10"/>
      <c r="D73" s="12">
        <v>0</v>
      </c>
      <c r="E73" s="13"/>
      <c r="F73" s="13"/>
      <c r="G73" s="13"/>
      <c r="H73" s="16"/>
    </row>
    <row r="74" spans="1:8">
      <c r="A74" s="99"/>
      <c r="B74" s="15" t="s">
        <v>155</v>
      </c>
      <c r="C74" s="10"/>
      <c r="D74" s="12">
        <v>0</v>
      </c>
      <c r="E74" s="13"/>
      <c r="F74" s="13"/>
      <c r="G74" s="13"/>
      <c r="H74" s="16"/>
    </row>
    <row r="75" spans="1:8">
      <c r="A75" s="99"/>
      <c r="B75" s="15" t="s">
        <v>156</v>
      </c>
      <c r="C75" s="10"/>
      <c r="D75" s="12">
        <v>173716.3990792</v>
      </c>
      <c r="E75" s="13"/>
      <c r="F75" s="13"/>
      <c r="G75" s="13"/>
      <c r="H75" s="16"/>
    </row>
    <row r="76" spans="1:8">
      <c r="A76" s="95" t="s">
        <v>128</v>
      </c>
      <c r="B76" s="96"/>
      <c r="C76" s="99" t="s">
        <v>47</v>
      </c>
      <c r="D76" s="17">
        <v>287.22899078058998</v>
      </c>
      <c r="E76" s="13">
        <v>1.1399999999999999</v>
      </c>
      <c r="F76" s="13" t="s">
        <v>171</v>
      </c>
      <c r="G76" s="17">
        <v>251.95525507068999</v>
      </c>
      <c r="H76" s="16"/>
    </row>
    <row r="77" spans="1:8">
      <c r="A77" s="101">
        <v>1</v>
      </c>
      <c r="B77" s="15" t="s">
        <v>153</v>
      </c>
      <c r="C77" s="99"/>
      <c r="D77" s="17">
        <v>0</v>
      </c>
      <c r="E77" s="13"/>
      <c r="F77" s="13"/>
      <c r="G77" s="13"/>
      <c r="H77" s="100" t="s">
        <v>46</v>
      </c>
    </row>
    <row r="78" spans="1:8">
      <c r="A78" s="99"/>
      <c r="B78" s="15" t="s">
        <v>154</v>
      </c>
      <c r="C78" s="99"/>
      <c r="D78" s="17">
        <v>0</v>
      </c>
      <c r="E78" s="13"/>
      <c r="F78" s="13"/>
      <c r="G78" s="13"/>
      <c r="H78" s="100"/>
    </row>
    <row r="79" spans="1:8">
      <c r="A79" s="99"/>
      <c r="B79" s="15" t="s">
        <v>155</v>
      </c>
      <c r="C79" s="99"/>
      <c r="D79" s="17">
        <v>0</v>
      </c>
      <c r="E79" s="13"/>
      <c r="F79" s="13"/>
      <c r="G79" s="13"/>
      <c r="H79" s="100"/>
    </row>
    <row r="80" spans="1:8">
      <c r="A80" s="99"/>
      <c r="B80" s="15" t="s">
        <v>156</v>
      </c>
      <c r="C80" s="99"/>
      <c r="D80" s="17">
        <v>287.22899078058998</v>
      </c>
      <c r="E80" s="13"/>
      <c r="F80" s="13"/>
      <c r="G80" s="13"/>
      <c r="H80" s="100"/>
    </row>
    <row r="81" spans="1:8" ht="24.6">
      <c r="A81" s="97" t="s">
        <v>130</v>
      </c>
      <c r="B81" s="94"/>
      <c r="C81" s="10"/>
      <c r="D81" s="12">
        <v>37.762898550724998</v>
      </c>
      <c r="E81" s="13"/>
      <c r="F81" s="13"/>
      <c r="G81" s="13"/>
      <c r="H81" s="16"/>
    </row>
    <row r="82" spans="1:8">
      <c r="A82" s="99" t="s">
        <v>172</v>
      </c>
      <c r="B82" s="15" t="s">
        <v>153</v>
      </c>
      <c r="C82" s="10"/>
      <c r="D82" s="12">
        <v>37.762898550724998</v>
      </c>
      <c r="E82" s="13"/>
      <c r="F82" s="13"/>
      <c r="G82" s="13"/>
      <c r="H82" s="16"/>
    </row>
    <row r="83" spans="1:8">
      <c r="A83" s="99"/>
      <c r="B83" s="15" t="s">
        <v>154</v>
      </c>
      <c r="C83" s="10"/>
      <c r="D83" s="12">
        <v>0</v>
      </c>
      <c r="E83" s="13"/>
      <c r="F83" s="13"/>
      <c r="G83" s="13"/>
      <c r="H83" s="16"/>
    </row>
    <row r="84" spans="1:8">
      <c r="A84" s="99"/>
      <c r="B84" s="15" t="s">
        <v>155</v>
      </c>
      <c r="C84" s="10"/>
      <c r="D84" s="12">
        <v>0</v>
      </c>
      <c r="E84" s="13"/>
      <c r="F84" s="13"/>
      <c r="G84" s="13"/>
      <c r="H84" s="16"/>
    </row>
    <row r="85" spans="1:8">
      <c r="A85" s="99"/>
      <c r="B85" s="15" t="s">
        <v>156</v>
      </c>
      <c r="C85" s="10"/>
      <c r="D85" s="12">
        <v>0</v>
      </c>
      <c r="E85" s="13"/>
      <c r="F85" s="13"/>
      <c r="G85" s="13"/>
      <c r="H85" s="16"/>
    </row>
    <row r="86" spans="1:8">
      <c r="A86" s="95" t="s">
        <v>44</v>
      </c>
      <c r="B86" s="96"/>
      <c r="C86" s="99" t="s">
        <v>167</v>
      </c>
      <c r="D86" s="17">
        <v>37.762898550724998</v>
      </c>
      <c r="E86" s="13">
        <v>2.4000000000000001E-5</v>
      </c>
      <c r="F86" s="13" t="s">
        <v>168</v>
      </c>
      <c r="G86" s="17">
        <v>1573454.1062802</v>
      </c>
      <c r="H86" s="16"/>
    </row>
    <row r="87" spans="1:8">
      <c r="A87" s="101">
        <v>1</v>
      </c>
      <c r="B87" s="15" t="s">
        <v>153</v>
      </c>
      <c r="C87" s="99"/>
      <c r="D87" s="17">
        <v>37.762898550724998</v>
      </c>
      <c r="E87" s="13"/>
      <c r="F87" s="13"/>
      <c r="G87" s="13"/>
      <c r="H87" s="100" t="s">
        <v>169</v>
      </c>
    </row>
    <row r="88" spans="1:8">
      <c r="A88" s="99"/>
      <c r="B88" s="15" t="s">
        <v>154</v>
      </c>
      <c r="C88" s="99"/>
      <c r="D88" s="17">
        <v>0</v>
      </c>
      <c r="E88" s="13"/>
      <c r="F88" s="13"/>
      <c r="G88" s="13"/>
      <c r="H88" s="100"/>
    </row>
    <row r="89" spans="1:8">
      <c r="A89" s="99"/>
      <c r="B89" s="15" t="s">
        <v>155</v>
      </c>
      <c r="C89" s="99"/>
      <c r="D89" s="17">
        <v>0</v>
      </c>
      <c r="E89" s="13"/>
      <c r="F89" s="13"/>
      <c r="G89" s="13"/>
      <c r="H89" s="100"/>
    </row>
    <row r="90" spans="1:8">
      <c r="A90" s="99"/>
      <c r="B90" s="15" t="s">
        <v>156</v>
      </c>
      <c r="C90" s="99"/>
      <c r="D90" s="17">
        <v>0</v>
      </c>
      <c r="E90" s="13"/>
      <c r="F90" s="13"/>
      <c r="G90" s="13"/>
      <c r="H90" s="100"/>
    </row>
    <row r="91" spans="1:8" ht="24.6">
      <c r="A91" s="97" t="s">
        <v>135</v>
      </c>
      <c r="B91" s="94"/>
      <c r="C91" s="10"/>
      <c r="D91" s="12">
        <v>5321.5363070619997</v>
      </c>
      <c r="E91" s="13"/>
      <c r="F91" s="13"/>
      <c r="G91" s="13"/>
      <c r="H91" s="16"/>
    </row>
    <row r="92" spans="1:8">
      <c r="A92" s="99" t="s">
        <v>173</v>
      </c>
      <c r="B92" s="15" t="s">
        <v>153</v>
      </c>
      <c r="C92" s="10"/>
      <c r="D92" s="12">
        <v>5119.2029138975004</v>
      </c>
      <c r="E92" s="13"/>
      <c r="F92" s="13"/>
      <c r="G92" s="13"/>
      <c r="H92" s="16"/>
    </row>
    <row r="93" spans="1:8">
      <c r="A93" s="99"/>
      <c r="B93" s="15" t="s">
        <v>154</v>
      </c>
      <c r="C93" s="10"/>
      <c r="D93" s="12">
        <v>147.99343364225999</v>
      </c>
      <c r="E93" s="13"/>
      <c r="F93" s="13"/>
      <c r="G93" s="13"/>
      <c r="H93" s="16"/>
    </row>
    <row r="94" spans="1:8">
      <c r="A94" s="99"/>
      <c r="B94" s="15" t="s">
        <v>155</v>
      </c>
      <c r="C94" s="10"/>
      <c r="D94" s="12">
        <v>0</v>
      </c>
      <c r="E94" s="13"/>
      <c r="F94" s="13"/>
      <c r="G94" s="13"/>
      <c r="H94" s="16"/>
    </row>
    <row r="95" spans="1:8">
      <c r="A95" s="99"/>
      <c r="B95" s="15" t="s">
        <v>156</v>
      </c>
      <c r="C95" s="10"/>
      <c r="D95" s="12">
        <v>0</v>
      </c>
      <c r="E95" s="13"/>
      <c r="F95" s="13"/>
      <c r="G95" s="13"/>
      <c r="H95" s="16"/>
    </row>
    <row r="96" spans="1:8">
      <c r="A96" s="95" t="s">
        <v>137</v>
      </c>
      <c r="B96" s="96"/>
      <c r="C96" s="99" t="s">
        <v>174</v>
      </c>
      <c r="D96" s="17">
        <v>1191.3572685153999</v>
      </c>
      <c r="E96" s="13">
        <v>36</v>
      </c>
      <c r="F96" s="13" t="s">
        <v>158</v>
      </c>
      <c r="G96" s="17">
        <v>33.093257458761002</v>
      </c>
      <c r="H96" s="16"/>
    </row>
    <row r="97" spans="1:8">
      <c r="A97" s="101">
        <v>1</v>
      </c>
      <c r="B97" s="15" t="s">
        <v>153</v>
      </c>
      <c r="C97" s="99"/>
      <c r="D97" s="17">
        <v>1104.4455142894999</v>
      </c>
      <c r="E97" s="13"/>
      <c r="F97" s="13"/>
      <c r="G97" s="13"/>
      <c r="H97" s="100" t="s">
        <v>46</v>
      </c>
    </row>
    <row r="98" spans="1:8">
      <c r="A98" s="99"/>
      <c r="B98" s="15" t="s">
        <v>154</v>
      </c>
      <c r="C98" s="99"/>
      <c r="D98" s="17">
        <v>86.911754225842003</v>
      </c>
      <c r="E98" s="13"/>
      <c r="F98" s="13"/>
      <c r="G98" s="13"/>
      <c r="H98" s="100"/>
    </row>
    <row r="99" spans="1:8">
      <c r="A99" s="99"/>
      <c r="B99" s="15" t="s">
        <v>155</v>
      </c>
      <c r="C99" s="99"/>
      <c r="D99" s="17">
        <v>0</v>
      </c>
      <c r="E99" s="13"/>
      <c r="F99" s="13"/>
      <c r="G99" s="13"/>
      <c r="H99" s="100"/>
    </row>
    <row r="100" spans="1:8">
      <c r="A100" s="99"/>
      <c r="B100" s="15" t="s">
        <v>156</v>
      </c>
      <c r="C100" s="99"/>
      <c r="D100" s="17">
        <v>0</v>
      </c>
      <c r="E100" s="13"/>
      <c r="F100" s="13"/>
      <c r="G100" s="13"/>
      <c r="H100" s="100"/>
    </row>
    <row r="101" spans="1:8">
      <c r="A101" s="95" t="s">
        <v>47</v>
      </c>
      <c r="B101" s="96"/>
      <c r="C101" s="99" t="s">
        <v>47</v>
      </c>
      <c r="D101" s="17">
        <v>4075.8390790243998</v>
      </c>
      <c r="E101" s="13">
        <v>1.1399999999999999</v>
      </c>
      <c r="F101" s="13" t="s">
        <v>171</v>
      </c>
      <c r="G101" s="17">
        <v>3575.2974377406999</v>
      </c>
      <c r="H101" s="16"/>
    </row>
    <row r="102" spans="1:8">
      <c r="A102" s="101">
        <v>2</v>
      </c>
      <c r="B102" s="15" t="s">
        <v>153</v>
      </c>
      <c r="C102" s="99"/>
      <c r="D102" s="17">
        <v>4014.757399608</v>
      </c>
      <c r="E102" s="13"/>
      <c r="F102" s="13"/>
      <c r="G102" s="13"/>
      <c r="H102" s="100" t="s">
        <v>46</v>
      </c>
    </row>
    <row r="103" spans="1:8">
      <c r="A103" s="99"/>
      <c r="B103" s="15" t="s">
        <v>154</v>
      </c>
      <c r="C103" s="99"/>
      <c r="D103" s="17">
        <v>61.081679416419</v>
      </c>
      <c r="E103" s="13"/>
      <c r="F103" s="13"/>
      <c r="G103" s="13"/>
      <c r="H103" s="100"/>
    </row>
    <row r="104" spans="1:8">
      <c r="A104" s="99"/>
      <c r="B104" s="15" t="s">
        <v>155</v>
      </c>
      <c r="C104" s="99"/>
      <c r="D104" s="17">
        <v>0</v>
      </c>
      <c r="E104" s="13"/>
      <c r="F104" s="13"/>
      <c r="G104" s="13"/>
      <c r="H104" s="100"/>
    </row>
    <row r="105" spans="1:8">
      <c r="A105" s="99"/>
      <c r="B105" s="15" t="s">
        <v>156</v>
      </c>
      <c r="C105" s="99"/>
      <c r="D105" s="17">
        <v>0</v>
      </c>
      <c r="E105" s="13"/>
      <c r="F105" s="13"/>
      <c r="G105" s="13"/>
      <c r="H105" s="100"/>
    </row>
    <row r="106" spans="1:8">
      <c r="A106" s="99" t="s">
        <v>175</v>
      </c>
      <c r="B106" s="15" t="s">
        <v>153</v>
      </c>
      <c r="C106" s="10"/>
      <c r="D106" s="12">
        <v>5119.2029138975004</v>
      </c>
      <c r="E106" s="13"/>
      <c r="F106" s="13"/>
      <c r="G106" s="13"/>
      <c r="H106" s="16"/>
    </row>
    <row r="107" spans="1:8">
      <c r="A107" s="99"/>
      <c r="B107" s="15" t="s">
        <v>154</v>
      </c>
      <c r="C107" s="10"/>
      <c r="D107" s="12">
        <v>147.99343364225999</v>
      </c>
      <c r="E107" s="13"/>
      <c r="F107" s="13"/>
      <c r="G107" s="13"/>
      <c r="H107" s="16"/>
    </row>
    <row r="108" spans="1:8">
      <c r="A108" s="99"/>
      <c r="B108" s="15" t="s">
        <v>155</v>
      </c>
      <c r="C108" s="10"/>
      <c r="D108" s="12">
        <v>0</v>
      </c>
      <c r="E108" s="13"/>
      <c r="F108" s="13"/>
      <c r="G108" s="13"/>
      <c r="H108" s="16"/>
    </row>
    <row r="109" spans="1:8">
      <c r="A109" s="99"/>
      <c r="B109" s="15" t="s">
        <v>156</v>
      </c>
      <c r="C109" s="10"/>
      <c r="D109" s="12">
        <v>54.339959522187002</v>
      </c>
      <c r="E109" s="13"/>
      <c r="F109" s="13"/>
      <c r="G109" s="13"/>
      <c r="H109" s="16"/>
    </row>
    <row r="110" spans="1:8">
      <c r="A110" s="95" t="s">
        <v>126</v>
      </c>
      <c r="B110" s="96"/>
      <c r="C110" s="99" t="s">
        <v>174</v>
      </c>
      <c r="D110" s="17">
        <v>8.7277747348784995</v>
      </c>
      <c r="E110" s="13">
        <v>36</v>
      </c>
      <c r="F110" s="13" t="s">
        <v>158</v>
      </c>
      <c r="G110" s="17">
        <v>0.24243818707996001</v>
      </c>
      <c r="H110" s="16"/>
    </row>
    <row r="111" spans="1:8">
      <c r="A111" s="101">
        <v>1</v>
      </c>
      <c r="B111" s="15" t="s">
        <v>153</v>
      </c>
      <c r="C111" s="99"/>
      <c r="D111" s="17">
        <v>0</v>
      </c>
      <c r="E111" s="13"/>
      <c r="F111" s="13"/>
      <c r="G111" s="13"/>
      <c r="H111" s="100" t="s">
        <v>46</v>
      </c>
    </row>
    <row r="112" spans="1:8">
      <c r="A112" s="99"/>
      <c r="B112" s="15" t="s">
        <v>154</v>
      </c>
      <c r="C112" s="99"/>
      <c r="D112" s="17">
        <v>0</v>
      </c>
      <c r="E112" s="13"/>
      <c r="F112" s="13"/>
      <c r="G112" s="13"/>
      <c r="H112" s="100"/>
    </row>
    <row r="113" spans="1:8">
      <c r="A113" s="99"/>
      <c r="B113" s="15" t="s">
        <v>155</v>
      </c>
      <c r="C113" s="99"/>
      <c r="D113" s="17">
        <v>0</v>
      </c>
      <c r="E113" s="13"/>
      <c r="F113" s="13"/>
      <c r="G113" s="13"/>
      <c r="H113" s="100"/>
    </row>
    <row r="114" spans="1:8">
      <c r="A114" s="99"/>
      <c r="B114" s="15" t="s">
        <v>156</v>
      </c>
      <c r="C114" s="99"/>
      <c r="D114" s="17">
        <v>8.7277747348784995</v>
      </c>
      <c r="E114" s="13"/>
      <c r="F114" s="13"/>
      <c r="G114" s="13"/>
      <c r="H114" s="100"/>
    </row>
    <row r="115" spans="1:8">
      <c r="A115" s="95" t="s">
        <v>142</v>
      </c>
      <c r="B115" s="96"/>
      <c r="C115" s="99" t="s">
        <v>47</v>
      </c>
      <c r="D115" s="17">
        <v>45.612184787308998</v>
      </c>
      <c r="E115" s="13">
        <v>1.1399999999999999</v>
      </c>
      <c r="F115" s="13" t="s">
        <v>171</v>
      </c>
      <c r="G115" s="17">
        <v>40.01068840992</v>
      </c>
      <c r="H115" s="16"/>
    </row>
    <row r="116" spans="1:8">
      <c r="A116" s="101">
        <v>2</v>
      </c>
      <c r="B116" s="15" t="s">
        <v>153</v>
      </c>
      <c r="C116" s="99"/>
      <c r="D116" s="17">
        <v>0</v>
      </c>
      <c r="E116" s="13"/>
      <c r="F116" s="13"/>
      <c r="G116" s="13"/>
      <c r="H116" s="100" t="s">
        <v>46</v>
      </c>
    </row>
    <row r="117" spans="1:8">
      <c r="A117" s="99"/>
      <c r="B117" s="15" t="s">
        <v>154</v>
      </c>
      <c r="C117" s="99"/>
      <c r="D117" s="17">
        <v>0</v>
      </c>
      <c r="E117" s="13"/>
      <c r="F117" s="13"/>
      <c r="G117" s="13"/>
      <c r="H117" s="100"/>
    </row>
    <row r="118" spans="1:8">
      <c r="A118" s="99"/>
      <c r="B118" s="15" t="s">
        <v>155</v>
      </c>
      <c r="C118" s="99"/>
      <c r="D118" s="17">
        <v>0</v>
      </c>
      <c r="E118" s="13"/>
      <c r="F118" s="13"/>
      <c r="G118" s="13"/>
      <c r="H118" s="100"/>
    </row>
    <row r="119" spans="1:8">
      <c r="A119" s="99"/>
      <c r="B119" s="15" t="s">
        <v>156</v>
      </c>
      <c r="C119" s="99"/>
      <c r="D119" s="17">
        <v>45.612184787308998</v>
      </c>
      <c r="E119" s="13"/>
      <c r="F119" s="13"/>
      <c r="G119" s="13"/>
      <c r="H119" s="100"/>
    </row>
    <row r="120" spans="1:8">
      <c r="A120" s="18"/>
      <c r="C120" s="18"/>
      <c r="D120" s="7"/>
      <c r="E120" s="7"/>
      <c r="F120" s="7"/>
      <c r="G120" s="7"/>
      <c r="H120" s="19"/>
    </row>
    <row r="122" spans="1:8">
      <c r="A122" s="98" t="s">
        <v>176</v>
      </c>
      <c r="B122" s="98"/>
      <c r="C122" s="98"/>
      <c r="D122" s="98"/>
      <c r="E122" s="98"/>
      <c r="F122" s="98"/>
      <c r="G122" s="98"/>
      <c r="H122" s="98"/>
    </row>
    <row r="123" spans="1:8">
      <c r="A123" s="98" t="s">
        <v>177</v>
      </c>
      <c r="B123" s="98"/>
      <c r="C123" s="98"/>
      <c r="D123" s="98"/>
      <c r="E123" s="98"/>
      <c r="F123" s="98"/>
      <c r="G123" s="98"/>
      <c r="H123" s="98"/>
    </row>
  </sheetData>
  <mergeCells count="73">
    <mergeCell ref="H102:H105"/>
    <mergeCell ref="H111:H114"/>
    <mergeCell ref="H116:H119"/>
    <mergeCell ref="H59:H62"/>
    <mergeCell ref="H68:H71"/>
    <mergeCell ref="H77:H80"/>
    <mergeCell ref="H87:H90"/>
    <mergeCell ref="H97:H100"/>
    <mergeCell ref="H9:H12"/>
    <mergeCell ref="H19:H22"/>
    <mergeCell ref="H29:H32"/>
    <mergeCell ref="H39:H42"/>
    <mergeCell ref="H49:H52"/>
    <mergeCell ref="A111:A114"/>
    <mergeCell ref="A116:A119"/>
    <mergeCell ref="C8:C12"/>
    <mergeCell ref="C18:C22"/>
    <mergeCell ref="C28:C32"/>
    <mergeCell ref="C38:C42"/>
    <mergeCell ref="C48:C52"/>
    <mergeCell ref="C58:C62"/>
    <mergeCell ref="C67:C71"/>
    <mergeCell ref="C76:C80"/>
    <mergeCell ref="C86:C90"/>
    <mergeCell ref="C96:C100"/>
    <mergeCell ref="C101:C105"/>
    <mergeCell ref="C110:C114"/>
    <mergeCell ref="C115:C119"/>
    <mergeCell ref="A82:A85"/>
    <mergeCell ref="A87:A90"/>
    <mergeCell ref="A92:A95"/>
    <mergeCell ref="A97:A100"/>
    <mergeCell ref="A102:A105"/>
    <mergeCell ref="A115:B115"/>
    <mergeCell ref="A122:H122"/>
    <mergeCell ref="A123:H123"/>
    <mergeCell ref="A4:A7"/>
    <mergeCell ref="A9:A12"/>
    <mergeCell ref="A14:A17"/>
    <mergeCell ref="A19:A22"/>
    <mergeCell ref="A24:A27"/>
    <mergeCell ref="A29:A32"/>
    <mergeCell ref="A34:A37"/>
    <mergeCell ref="A39:A42"/>
    <mergeCell ref="A44:A47"/>
    <mergeCell ref="A49:A52"/>
    <mergeCell ref="A54:A57"/>
    <mergeCell ref="A59:A62"/>
    <mergeCell ref="A63:A66"/>
    <mergeCell ref="A86:B86"/>
    <mergeCell ref="A91:B91"/>
    <mergeCell ref="A96:B96"/>
    <mergeCell ref="A101:B101"/>
    <mergeCell ref="A110:B110"/>
    <mergeCell ref="A106:A109"/>
    <mergeCell ref="A53:B53"/>
    <mergeCell ref="A58:B58"/>
    <mergeCell ref="A67:B67"/>
    <mergeCell ref="A76:B76"/>
    <mergeCell ref="A81:B81"/>
    <mergeCell ref="A68:A71"/>
    <mergeCell ref="A72:A75"/>
    <mergeCell ref="A77:A80"/>
    <mergeCell ref="A28:B28"/>
    <mergeCell ref="A33:B33"/>
    <mergeCell ref="A38:B38"/>
    <mergeCell ref="A43:B43"/>
    <mergeCell ref="A48:B48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I17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178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179</v>
      </c>
      <c r="B3" s="2" t="s">
        <v>180</v>
      </c>
      <c r="C3" s="2" t="s">
        <v>181</v>
      </c>
      <c r="D3" s="2" t="s">
        <v>182</v>
      </c>
      <c r="E3" s="2" t="s">
        <v>183</v>
      </c>
      <c r="F3" s="2" t="s">
        <v>184</v>
      </c>
      <c r="G3" s="2" t="s">
        <v>185</v>
      </c>
      <c r="H3" s="2" t="s">
        <v>186</v>
      </c>
    </row>
    <row r="4" spans="1:8" ht="39" customHeight="1">
      <c r="A4" s="3" t="s">
        <v>187</v>
      </c>
      <c r="B4" s="4" t="s">
        <v>158</v>
      </c>
      <c r="C4" s="5">
        <v>1</v>
      </c>
      <c r="D4" s="5">
        <v>3053.5353739730999</v>
      </c>
      <c r="E4" s="4" t="s">
        <v>188</v>
      </c>
      <c r="F4" s="3" t="s">
        <v>187</v>
      </c>
      <c r="G4" s="5">
        <v>3053.5353739730999</v>
      </c>
      <c r="H4" s="6" t="s">
        <v>203</v>
      </c>
    </row>
    <row r="5" spans="1:8" ht="39" hidden="1" customHeight="1">
      <c r="A5" s="3" t="s">
        <v>189</v>
      </c>
      <c r="B5" s="4" t="s">
        <v>158</v>
      </c>
      <c r="C5" s="5">
        <v>0.33333333333332998</v>
      </c>
      <c r="D5" s="5">
        <v>26.34516470849</v>
      </c>
      <c r="E5" s="4"/>
      <c r="F5" s="3" t="s">
        <v>189</v>
      </c>
      <c r="G5" s="5">
        <v>8.7817215694966997</v>
      </c>
      <c r="H5" s="6"/>
    </row>
    <row r="6" spans="1:8" ht="39" hidden="1" customHeight="1">
      <c r="A6" s="3" t="s">
        <v>190</v>
      </c>
      <c r="B6" s="4" t="s">
        <v>158</v>
      </c>
      <c r="C6" s="5">
        <v>2.2222222222222001</v>
      </c>
      <c r="D6" s="5">
        <v>19.225895489928</v>
      </c>
      <c r="E6" s="4"/>
      <c r="F6" s="3" t="s">
        <v>190</v>
      </c>
      <c r="G6" s="5">
        <v>42.724212199839997</v>
      </c>
      <c r="H6" s="6"/>
    </row>
    <row r="7" spans="1:8" ht="39" hidden="1" customHeight="1">
      <c r="A7" s="3" t="s">
        <v>191</v>
      </c>
      <c r="B7" s="4" t="s">
        <v>158</v>
      </c>
      <c r="C7" s="5">
        <v>0.55555555555556002</v>
      </c>
      <c r="D7" s="5">
        <v>41.453615319184003</v>
      </c>
      <c r="E7" s="4"/>
      <c r="F7" s="3" t="s">
        <v>191</v>
      </c>
      <c r="G7" s="5">
        <v>23.029786288436</v>
      </c>
      <c r="H7" s="6"/>
    </row>
    <row r="8" spans="1:8" ht="39" hidden="1" customHeight="1">
      <c r="A8" s="3" t="s">
        <v>192</v>
      </c>
      <c r="B8" s="4" t="s">
        <v>158</v>
      </c>
      <c r="C8" s="5">
        <v>0.11111111111110999</v>
      </c>
      <c r="D8" s="5">
        <v>42.550415643793997</v>
      </c>
      <c r="E8" s="4"/>
      <c r="F8" s="3" t="s">
        <v>192</v>
      </c>
      <c r="G8" s="5">
        <v>4.7278239604215999</v>
      </c>
      <c r="H8" s="6"/>
    </row>
    <row r="9" spans="1:8" ht="39" hidden="1" customHeight="1">
      <c r="A9" s="3" t="s">
        <v>193</v>
      </c>
      <c r="B9" s="4" t="s">
        <v>158</v>
      </c>
      <c r="C9" s="5">
        <v>2.7777777777777999</v>
      </c>
      <c r="D9" s="5">
        <v>4.0651665034173998</v>
      </c>
      <c r="E9" s="4"/>
      <c r="F9" s="3" t="s">
        <v>193</v>
      </c>
      <c r="G9" s="5">
        <v>11.292129176158999</v>
      </c>
      <c r="H9" s="6"/>
    </row>
    <row r="10" spans="1:8" ht="39" hidden="1" customHeight="1">
      <c r="A10" s="3" t="s">
        <v>194</v>
      </c>
      <c r="B10" s="4" t="s">
        <v>158</v>
      </c>
      <c r="C10" s="5">
        <v>0.11111111111110999</v>
      </c>
      <c r="D10" s="5">
        <v>124.10572748357001</v>
      </c>
      <c r="E10" s="4"/>
      <c r="F10" s="3" t="s">
        <v>194</v>
      </c>
      <c r="G10" s="5">
        <v>13.789525275952</v>
      </c>
      <c r="H10" s="6"/>
    </row>
    <row r="11" spans="1:8" ht="39" hidden="1" customHeight="1">
      <c r="A11" s="3" t="s">
        <v>195</v>
      </c>
      <c r="B11" s="4" t="s">
        <v>158</v>
      </c>
      <c r="C11" s="5">
        <v>0.66666666666666996</v>
      </c>
      <c r="D11" s="5">
        <v>1.4763413330312001</v>
      </c>
      <c r="E11" s="4"/>
      <c r="F11" s="3" t="s">
        <v>195</v>
      </c>
      <c r="G11" s="5">
        <v>0.98422755535413997</v>
      </c>
      <c r="H11" s="6"/>
    </row>
    <row r="12" spans="1:8" ht="39" hidden="1" customHeight="1">
      <c r="A12" s="3" t="s">
        <v>196</v>
      </c>
      <c r="B12" s="4" t="s">
        <v>158</v>
      </c>
      <c r="C12" s="5">
        <v>0.33333333333332998</v>
      </c>
      <c r="D12" s="5">
        <v>1.3508732310739</v>
      </c>
      <c r="E12" s="4"/>
      <c r="F12" s="3" t="s">
        <v>196</v>
      </c>
      <c r="G12" s="5">
        <v>0.45029107702463</v>
      </c>
      <c r="H12" s="6"/>
    </row>
    <row r="13" spans="1:8" ht="39" hidden="1" customHeight="1">
      <c r="A13" s="3" t="s">
        <v>197</v>
      </c>
      <c r="B13" s="4" t="s">
        <v>158</v>
      </c>
      <c r="C13" s="5">
        <v>4.6523830345431003</v>
      </c>
      <c r="D13" s="5">
        <v>25.632087662364999</v>
      </c>
      <c r="E13" s="4">
        <v>0.4</v>
      </c>
      <c r="F13" s="3" t="s">
        <v>197</v>
      </c>
      <c r="G13" s="5">
        <v>119.25028978031</v>
      </c>
      <c r="H13" s="6"/>
    </row>
    <row r="14" spans="1:8" ht="39" hidden="1" customHeight="1">
      <c r="A14" s="3" t="s">
        <v>198</v>
      </c>
      <c r="B14" s="4" t="s">
        <v>158</v>
      </c>
      <c r="C14" s="5">
        <v>42.203760384783997</v>
      </c>
      <c r="D14" s="5">
        <v>19.447555803385999</v>
      </c>
      <c r="E14" s="4">
        <v>0.4</v>
      </c>
      <c r="F14" s="3" t="s">
        <v>198</v>
      </c>
      <c r="G14" s="5">
        <v>820.75998519581003</v>
      </c>
      <c r="H14" s="6"/>
    </row>
    <row r="15" spans="1:8" ht="39" hidden="1" customHeight="1">
      <c r="A15" s="3" t="s">
        <v>199</v>
      </c>
      <c r="B15" s="4" t="s">
        <v>158</v>
      </c>
      <c r="C15" s="5">
        <v>3.8216003498031998</v>
      </c>
      <c r="D15" s="5">
        <v>80.053876886355994</v>
      </c>
      <c r="E15" s="4">
        <v>0.4</v>
      </c>
      <c r="F15" s="3" t="s">
        <v>199</v>
      </c>
      <c r="G15" s="5">
        <v>305.93392391200001</v>
      </c>
      <c r="H15" s="6"/>
    </row>
    <row r="16" spans="1:8" ht="39" customHeight="1">
      <c r="A16" s="3" t="s">
        <v>200</v>
      </c>
      <c r="B16" s="4" t="s">
        <v>171</v>
      </c>
      <c r="C16" s="5">
        <v>1.258303454307</v>
      </c>
      <c r="D16" s="5">
        <v>881.09974599531995</v>
      </c>
      <c r="E16" s="4">
        <v>0.4</v>
      </c>
      <c r="F16" s="3" t="s">
        <v>200</v>
      </c>
      <c r="G16" s="5">
        <v>1108.6908539748999</v>
      </c>
      <c r="H16" s="6" t="s">
        <v>202</v>
      </c>
    </row>
    <row r="17" spans="1:8" ht="39" hidden="1" customHeight="1">
      <c r="A17" s="3" t="s">
        <v>201</v>
      </c>
      <c r="B17" s="4" t="s">
        <v>158</v>
      </c>
      <c r="C17" s="5">
        <v>39.046786182772003</v>
      </c>
      <c r="D17" s="5">
        <v>19.225895489928</v>
      </c>
      <c r="E17" s="4">
        <v>0.4</v>
      </c>
      <c r="F17" s="4"/>
      <c r="G17" s="5">
        <v>750.70943036753999</v>
      </c>
      <c r="H17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4"/>
  <sheetViews>
    <sheetView topLeftCell="C70"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207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4</v>
      </c>
      <c r="B18" s="92" t="s">
        <v>28</v>
      </c>
      <c r="C18" s="92" t="s">
        <v>29</v>
      </c>
      <c r="D18" s="89" t="s">
        <v>30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39</v>
      </c>
      <c r="C25" s="42" t="s">
        <v>40</v>
      </c>
      <c r="D25" s="41">
        <v>332.56706822870001</v>
      </c>
      <c r="E25" s="41">
        <v>13.899250080810001</v>
      </c>
      <c r="F25" s="41">
        <v>3053.5402456549</v>
      </c>
      <c r="G25" s="41">
        <v>0</v>
      </c>
      <c r="H25" s="41">
        <v>3400.0065639643999</v>
      </c>
    </row>
    <row r="26" spans="1:8">
      <c r="A26" s="2">
        <v>2</v>
      </c>
      <c r="B26" s="2" t="s">
        <v>41</v>
      </c>
      <c r="C26" s="42" t="s">
        <v>42</v>
      </c>
      <c r="D26" s="41">
        <v>0.22886311190364</v>
      </c>
      <c r="E26" s="41">
        <v>113.17338970719</v>
      </c>
      <c r="F26" s="41">
        <v>0</v>
      </c>
      <c r="G26" s="41">
        <v>0</v>
      </c>
      <c r="H26" s="41">
        <v>113.40225281908999</v>
      </c>
    </row>
    <row r="27" spans="1:8">
      <c r="A27" s="2">
        <v>3</v>
      </c>
      <c r="B27" s="2" t="s">
        <v>43</v>
      </c>
      <c r="C27" s="42" t="s">
        <v>44</v>
      </c>
      <c r="D27" s="41">
        <v>41.20442154205</v>
      </c>
      <c r="E27" s="41">
        <v>0</v>
      </c>
      <c r="F27" s="41">
        <v>0</v>
      </c>
      <c r="G27" s="41">
        <v>0</v>
      </c>
      <c r="H27" s="41">
        <v>41.20442154205</v>
      </c>
    </row>
    <row r="28" spans="1:8" ht="31.2">
      <c r="A28" s="2">
        <v>4</v>
      </c>
      <c r="B28" s="2" t="s">
        <v>45</v>
      </c>
      <c r="C28" s="42" t="s">
        <v>46</v>
      </c>
      <c r="D28" s="41">
        <v>1104.4455142894999</v>
      </c>
      <c r="E28" s="41">
        <v>86.911754225842003</v>
      </c>
      <c r="F28" s="41">
        <v>0</v>
      </c>
      <c r="G28" s="41">
        <v>0</v>
      </c>
      <c r="H28" s="41">
        <v>1191.3572685153999</v>
      </c>
    </row>
    <row r="29" spans="1:8">
      <c r="A29" s="2">
        <v>5</v>
      </c>
      <c r="B29" s="2" t="s">
        <v>45</v>
      </c>
      <c r="C29" s="42" t="s">
        <v>47</v>
      </c>
      <c r="D29" s="41">
        <v>4014.757399608</v>
      </c>
      <c r="E29" s="41">
        <v>61.081679416419</v>
      </c>
      <c r="F29" s="41">
        <v>0</v>
      </c>
      <c r="G29" s="41">
        <v>0</v>
      </c>
      <c r="H29" s="41">
        <v>4075.8390790243998</v>
      </c>
    </row>
    <row r="30" spans="1:8">
      <c r="A30" s="2"/>
      <c r="B30" s="33"/>
      <c r="C30" s="33" t="s">
        <v>48</v>
      </c>
      <c r="D30" s="41">
        <v>5493.2032667801996</v>
      </c>
      <c r="E30" s="41">
        <v>275.06607343026002</v>
      </c>
      <c r="F30" s="41">
        <v>3053.5402456549</v>
      </c>
      <c r="G30" s="41">
        <v>0</v>
      </c>
      <c r="H30" s="41">
        <v>8821.8095858652996</v>
      </c>
    </row>
    <row r="31" spans="1:8">
      <c r="A31" s="2"/>
      <c r="B31" s="33"/>
      <c r="C31" s="44" t="s">
        <v>49</v>
      </c>
      <c r="D31" s="41"/>
      <c r="E31" s="41"/>
      <c r="F31" s="41"/>
      <c r="G31" s="41"/>
      <c r="H31" s="41"/>
    </row>
    <row r="32" spans="1:8" s="35" customFormat="1">
      <c r="A32" s="45"/>
      <c r="B32" s="45"/>
      <c r="C32" s="46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33" t="s">
        <v>50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39"/>
      <c r="B34" s="33"/>
      <c r="C34" s="40" t="s">
        <v>51</v>
      </c>
      <c r="D34" s="41"/>
      <c r="E34" s="41"/>
      <c r="F34" s="41"/>
      <c r="G34" s="41"/>
      <c r="H34" s="41"/>
    </row>
    <row r="35" spans="1:8">
      <c r="A35" s="39"/>
      <c r="B35" s="2"/>
      <c r="C35" s="47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40" t="s">
        <v>52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>
      <c r="A37" s="2"/>
      <c r="B37" s="33"/>
      <c r="C37" s="44" t="s">
        <v>53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54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 ht="31.5" customHeight="1">
      <c r="A40" s="2"/>
      <c r="B40" s="33"/>
      <c r="C40" s="44" t="s">
        <v>55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56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44" t="s">
        <v>57</v>
      </c>
      <c r="D43" s="41"/>
      <c r="E43" s="41"/>
      <c r="F43" s="41"/>
      <c r="G43" s="41"/>
      <c r="H43" s="41"/>
    </row>
    <row r="44" spans="1:8" s="35" customFormat="1">
      <c r="A44" s="45"/>
      <c r="B44" s="45"/>
      <c r="C44" s="46"/>
      <c r="D44" s="41"/>
      <c r="E44" s="41"/>
      <c r="F44" s="41"/>
      <c r="G44" s="41"/>
      <c r="H44" s="41">
        <f>SUM(D44:G44)</f>
        <v>0</v>
      </c>
    </row>
    <row r="45" spans="1:8">
      <c r="A45" s="2"/>
      <c r="B45" s="33"/>
      <c r="C45" s="33" t="s">
        <v>58</v>
      </c>
      <c r="D45" s="41">
        <f>SUM(D44:D44)</f>
        <v>0</v>
      </c>
      <c r="E45" s="41">
        <f>SUM(E44:E44)</f>
        <v>0</v>
      </c>
      <c r="F45" s="41">
        <f>SUM(F44:F44)</f>
        <v>0</v>
      </c>
      <c r="G45" s="41">
        <f>SUM(G44:G44)</f>
        <v>0</v>
      </c>
      <c r="H45" s="41">
        <f>SUM(D45:G45)</f>
        <v>0</v>
      </c>
    </row>
    <row r="46" spans="1:8">
      <c r="A46" s="2"/>
      <c r="B46" s="33"/>
      <c r="C46" s="33" t="s">
        <v>59</v>
      </c>
      <c r="D46" s="41">
        <v>5493.2032667801996</v>
      </c>
      <c r="E46" s="41">
        <v>275.06607343026002</v>
      </c>
      <c r="F46" s="41">
        <v>3053.5402456549</v>
      </c>
      <c r="G46" s="41">
        <v>0</v>
      </c>
      <c r="H46" s="41">
        <v>8821.8095858652996</v>
      </c>
    </row>
    <row r="47" spans="1:8">
      <c r="A47" s="2"/>
      <c r="B47" s="33"/>
      <c r="C47" s="44" t="s">
        <v>60</v>
      </c>
      <c r="D47" s="41"/>
      <c r="E47" s="41"/>
      <c r="F47" s="41"/>
      <c r="G47" s="41"/>
      <c r="H47" s="41"/>
    </row>
    <row r="48" spans="1:8" ht="31.2">
      <c r="A48" s="2">
        <v>6</v>
      </c>
      <c r="B48" s="2" t="s">
        <v>61</v>
      </c>
      <c r="C48" s="42" t="s">
        <v>62</v>
      </c>
      <c r="D48" s="41">
        <v>8.3141767057175002</v>
      </c>
      <c r="E48" s="41">
        <v>0.34748125202024999</v>
      </c>
      <c r="F48" s="41">
        <v>0</v>
      </c>
      <c r="G48" s="41">
        <v>0</v>
      </c>
      <c r="H48" s="41">
        <v>8.6616579577378001</v>
      </c>
    </row>
    <row r="49" spans="1:8" ht="31.2">
      <c r="A49" s="2">
        <v>7</v>
      </c>
      <c r="B49" s="2" t="s">
        <v>61</v>
      </c>
      <c r="C49" s="42" t="s">
        <v>63</v>
      </c>
      <c r="D49" s="41">
        <v>1.4290816812939</v>
      </c>
      <c r="E49" s="41">
        <v>0.82474365686616002</v>
      </c>
      <c r="F49" s="41">
        <v>0</v>
      </c>
      <c r="G49" s="41">
        <v>0</v>
      </c>
      <c r="H49" s="41">
        <v>2.25382533816</v>
      </c>
    </row>
    <row r="50" spans="1:8" ht="31.2">
      <c r="A50" s="2">
        <v>8</v>
      </c>
      <c r="B50" s="2" t="s">
        <v>61</v>
      </c>
      <c r="C50" s="42" t="s">
        <v>64</v>
      </c>
      <c r="D50" s="41">
        <v>0.82408843084099004</v>
      </c>
      <c r="E50" s="41">
        <v>0</v>
      </c>
      <c r="F50" s="41">
        <v>0</v>
      </c>
      <c r="G50" s="41">
        <v>0</v>
      </c>
      <c r="H50" s="41">
        <v>0.82408843084099004</v>
      </c>
    </row>
    <row r="51" spans="1:8" ht="31.2">
      <c r="A51" s="2">
        <v>9</v>
      </c>
      <c r="B51" s="2" t="s">
        <v>65</v>
      </c>
      <c r="C51" s="42" t="s">
        <v>66</v>
      </c>
      <c r="D51" s="41">
        <v>102.38405827795</v>
      </c>
      <c r="E51" s="41">
        <v>2.9598686728452002</v>
      </c>
      <c r="F51" s="41">
        <v>0</v>
      </c>
      <c r="G51" s="41">
        <v>0</v>
      </c>
      <c r="H51" s="41">
        <v>105.3439269508</v>
      </c>
    </row>
    <row r="52" spans="1:8">
      <c r="A52" s="2"/>
      <c r="B52" s="33"/>
      <c r="C52" s="33" t="s">
        <v>67</v>
      </c>
      <c r="D52" s="41">
        <v>112.9514050958</v>
      </c>
      <c r="E52" s="41">
        <v>4.1320935817316</v>
      </c>
      <c r="F52" s="41">
        <v>0</v>
      </c>
      <c r="G52" s="41">
        <v>0</v>
      </c>
      <c r="H52" s="41">
        <v>117.08349867753</v>
      </c>
    </row>
    <row r="53" spans="1:8">
      <c r="A53" s="2"/>
      <c r="B53" s="33"/>
      <c r="C53" s="33" t="s">
        <v>68</v>
      </c>
      <c r="D53" s="41">
        <v>5606.1546718760001</v>
      </c>
      <c r="E53" s="41">
        <v>279.19816701198999</v>
      </c>
      <c r="F53" s="41">
        <v>3053.5402456549</v>
      </c>
      <c r="G53" s="41">
        <v>0</v>
      </c>
      <c r="H53" s="41">
        <v>8938.8930845429004</v>
      </c>
    </row>
    <row r="54" spans="1:8">
      <c r="A54" s="2"/>
      <c r="B54" s="33"/>
      <c r="C54" s="33" t="s">
        <v>69</v>
      </c>
      <c r="D54" s="41"/>
      <c r="E54" s="41"/>
      <c r="F54" s="41"/>
      <c r="G54" s="41"/>
      <c r="H54" s="41"/>
    </row>
    <row r="55" spans="1:8">
      <c r="A55" s="2">
        <v>10</v>
      </c>
      <c r="B55" s="2" t="s">
        <v>70</v>
      </c>
      <c r="C55" s="48" t="s">
        <v>71</v>
      </c>
      <c r="D55" s="41">
        <v>0</v>
      </c>
      <c r="E55" s="41">
        <v>0</v>
      </c>
      <c r="F55" s="41">
        <v>0</v>
      </c>
      <c r="G55" s="41">
        <v>76.010000000000005</v>
      </c>
      <c r="H55" s="41">
        <v>76.010000000000005</v>
      </c>
    </row>
    <row r="56" spans="1:8" ht="31.2">
      <c r="A56" s="2">
        <v>11</v>
      </c>
      <c r="B56" s="2" t="s">
        <v>72</v>
      </c>
      <c r="C56" s="48" t="s">
        <v>73</v>
      </c>
      <c r="D56" s="41">
        <v>11.711533811880001</v>
      </c>
      <c r="E56" s="41">
        <v>1.4696855799135</v>
      </c>
      <c r="F56" s="41">
        <v>0</v>
      </c>
      <c r="G56" s="41">
        <v>0</v>
      </c>
      <c r="H56" s="41">
        <v>13.181219391793</v>
      </c>
    </row>
    <row r="57" spans="1:8">
      <c r="A57" s="2">
        <v>12</v>
      </c>
      <c r="B57" s="2" t="s">
        <v>74</v>
      </c>
      <c r="C57" s="48" t="s">
        <v>75</v>
      </c>
      <c r="D57" s="41">
        <v>0</v>
      </c>
      <c r="E57" s="41">
        <v>0</v>
      </c>
      <c r="F57" s="41">
        <v>0</v>
      </c>
      <c r="G57" s="41">
        <v>1.3464586126717</v>
      </c>
      <c r="H57" s="41">
        <v>1.3464586126717</v>
      </c>
    </row>
    <row r="58" spans="1:8">
      <c r="A58" s="2">
        <v>13</v>
      </c>
      <c r="B58" s="2" t="s">
        <v>76</v>
      </c>
      <c r="C58" s="48" t="s">
        <v>77</v>
      </c>
      <c r="D58" s="41">
        <v>0</v>
      </c>
      <c r="E58" s="41">
        <v>0</v>
      </c>
      <c r="F58" s="41">
        <v>0</v>
      </c>
      <c r="G58" s="41">
        <v>117.49614262286001</v>
      </c>
      <c r="H58" s="41">
        <v>117.49614262286001</v>
      </c>
    </row>
    <row r="59" spans="1:8" ht="31.2">
      <c r="A59" s="2">
        <v>14</v>
      </c>
      <c r="B59" s="2" t="s">
        <v>78</v>
      </c>
      <c r="C59" s="48" t="s">
        <v>79</v>
      </c>
      <c r="D59" s="41">
        <v>0</v>
      </c>
      <c r="E59" s="41">
        <v>0</v>
      </c>
      <c r="F59" s="41">
        <v>0</v>
      </c>
      <c r="G59" s="41">
        <v>26.183324204634999</v>
      </c>
      <c r="H59" s="41">
        <v>26.183324204634999</v>
      </c>
    </row>
    <row r="60" spans="1:8" ht="31.2">
      <c r="A60" s="2">
        <v>15</v>
      </c>
      <c r="B60" s="2" t="s">
        <v>80</v>
      </c>
      <c r="C60" s="48" t="s">
        <v>73</v>
      </c>
      <c r="D60" s="41">
        <v>136.28341997378001</v>
      </c>
      <c r="E60" s="41">
        <v>3.9398811904242002</v>
      </c>
      <c r="F60" s="41">
        <v>0</v>
      </c>
      <c r="G60" s="41">
        <v>0</v>
      </c>
      <c r="H60" s="41">
        <v>140.2233011642</v>
      </c>
    </row>
    <row r="61" spans="1:8">
      <c r="A61" s="2">
        <v>16</v>
      </c>
      <c r="B61" s="2"/>
      <c r="C61" s="48" t="s">
        <v>81</v>
      </c>
      <c r="D61" s="41">
        <v>0</v>
      </c>
      <c r="E61" s="41">
        <v>0</v>
      </c>
      <c r="F61" s="41">
        <v>0</v>
      </c>
      <c r="G61" s="41">
        <v>129.90500881315</v>
      </c>
      <c r="H61" s="41">
        <v>129.90500881315</v>
      </c>
    </row>
    <row r="62" spans="1:8">
      <c r="A62" s="2">
        <v>17</v>
      </c>
      <c r="B62" s="2"/>
      <c r="C62" s="48" t="s">
        <v>82</v>
      </c>
      <c r="D62" s="41">
        <v>0</v>
      </c>
      <c r="E62" s="41">
        <v>0</v>
      </c>
      <c r="F62" s="41">
        <v>0</v>
      </c>
      <c r="G62" s="41">
        <v>56.715273684551001</v>
      </c>
      <c r="H62" s="41">
        <v>56.715273684551001</v>
      </c>
    </row>
    <row r="63" spans="1:8">
      <c r="A63" s="2">
        <v>18</v>
      </c>
      <c r="B63" s="2" t="s">
        <v>78</v>
      </c>
      <c r="C63" s="48" t="s">
        <v>47</v>
      </c>
      <c r="D63" s="41">
        <v>0</v>
      </c>
      <c r="E63" s="41">
        <v>0</v>
      </c>
      <c r="F63" s="41">
        <v>0</v>
      </c>
      <c r="G63" s="41">
        <v>45.612184787308998</v>
      </c>
      <c r="H63" s="41">
        <v>45.612184787308998</v>
      </c>
    </row>
    <row r="64" spans="1:8">
      <c r="A64" s="2"/>
      <c r="B64" s="33"/>
      <c r="C64" s="33" t="s">
        <v>83</v>
      </c>
      <c r="D64" s="41">
        <v>147.99495378565999</v>
      </c>
      <c r="E64" s="41">
        <v>5.4095667703377002</v>
      </c>
      <c r="F64" s="41">
        <v>0</v>
      </c>
      <c r="G64" s="41">
        <v>453.26839272516997</v>
      </c>
      <c r="H64" s="41">
        <v>606.67291328117005</v>
      </c>
    </row>
    <row r="65" spans="1:8">
      <c r="A65" s="2"/>
      <c r="B65" s="33"/>
      <c r="C65" s="33" t="s">
        <v>84</v>
      </c>
      <c r="D65" s="41">
        <v>5754.1496256616001</v>
      </c>
      <c r="E65" s="41">
        <v>284.60773378233</v>
      </c>
      <c r="F65" s="41">
        <v>3053.5402456549</v>
      </c>
      <c r="G65" s="41">
        <v>453.26839272516997</v>
      </c>
      <c r="H65" s="41">
        <v>9545.5659978240001</v>
      </c>
    </row>
    <row r="66" spans="1:8" ht="31.5" customHeight="1">
      <c r="A66" s="2"/>
      <c r="B66" s="33"/>
      <c r="C66" s="33" t="s">
        <v>85</v>
      </c>
      <c r="D66" s="41"/>
      <c r="E66" s="41"/>
      <c r="F66" s="41"/>
      <c r="G66" s="41"/>
      <c r="H66" s="41"/>
    </row>
    <row r="67" spans="1:8">
      <c r="A67" s="2"/>
      <c r="B67" s="2"/>
      <c r="C67" s="48"/>
      <c r="D67" s="41"/>
      <c r="E67" s="41"/>
      <c r="F67" s="41"/>
      <c r="G67" s="41"/>
      <c r="H67" s="41">
        <f>SUM(D67:G67)</f>
        <v>0</v>
      </c>
    </row>
    <row r="68" spans="1:8">
      <c r="A68" s="2"/>
      <c r="B68" s="33"/>
      <c r="C68" s="33" t="s">
        <v>86</v>
      </c>
      <c r="D68" s="41">
        <f>SUM(D67:D67)</f>
        <v>0</v>
      </c>
      <c r="E68" s="41">
        <f>SUM(E67:E67)</f>
        <v>0</v>
      </c>
      <c r="F68" s="41">
        <f>SUM(F67:F67)</f>
        <v>0</v>
      </c>
      <c r="G68" s="41">
        <f>SUM(G67:G67)</f>
        <v>0</v>
      </c>
      <c r="H68" s="41">
        <f>SUM(D68:G68)</f>
        <v>0</v>
      </c>
    </row>
    <row r="69" spans="1:8">
      <c r="A69" s="2"/>
      <c r="B69" s="33"/>
      <c r="C69" s="33" t="s">
        <v>87</v>
      </c>
      <c r="D69" s="41">
        <v>5754.1496256616001</v>
      </c>
      <c r="E69" s="41">
        <v>284.60773378233</v>
      </c>
      <c r="F69" s="41">
        <v>3053.5402456549</v>
      </c>
      <c r="G69" s="41">
        <v>453.26839272516997</v>
      </c>
      <c r="H69" s="41">
        <v>9545.5659978240001</v>
      </c>
    </row>
    <row r="70" spans="1:8" ht="157.5" customHeight="1">
      <c r="A70" s="2"/>
      <c r="B70" s="33"/>
      <c r="C70" s="33" t="s">
        <v>88</v>
      </c>
      <c r="D70" s="41"/>
      <c r="E70" s="41"/>
      <c r="F70" s="41"/>
      <c r="G70" s="41"/>
      <c r="H70" s="41"/>
    </row>
    <row r="71" spans="1:8">
      <c r="A71" s="2">
        <v>19</v>
      </c>
      <c r="B71" s="2" t="s">
        <v>89</v>
      </c>
      <c r="C71" s="48" t="s">
        <v>90</v>
      </c>
      <c r="D71" s="41">
        <v>0</v>
      </c>
      <c r="E71" s="41">
        <v>0</v>
      </c>
      <c r="F71" s="41">
        <v>0</v>
      </c>
      <c r="G71" s="41">
        <v>390.38</v>
      </c>
      <c r="H71" s="41">
        <v>390.38</v>
      </c>
    </row>
    <row r="72" spans="1:8">
      <c r="A72" s="2">
        <v>20</v>
      </c>
      <c r="B72" s="2" t="s">
        <v>91</v>
      </c>
      <c r="C72" s="48" t="s">
        <v>92</v>
      </c>
      <c r="D72" s="41">
        <v>0</v>
      </c>
      <c r="E72" s="41">
        <v>0</v>
      </c>
      <c r="F72" s="41">
        <v>0</v>
      </c>
      <c r="G72" s="41">
        <v>23.952697117667</v>
      </c>
      <c r="H72" s="41">
        <v>23.952697117667</v>
      </c>
    </row>
    <row r="73" spans="1:8">
      <c r="A73" s="2">
        <v>21</v>
      </c>
      <c r="B73" s="2" t="s">
        <v>93</v>
      </c>
      <c r="C73" s="48" t="s">
        <v>94</v>
      </c>
      <c r="D73" s="41">
        <v>0</v>
      </c>
      <c r="E73" s="41">
        <v>0</v>
      </c>
      <c r="F73" s="41">
        <v>0</v>
      </c>
      <c r="G73" s="41">
        <v>21.023167503900002</v>
      </c>
      <c r="H73" s="41">
        <v>21.023167503900002</v>
      </c>
    </row>
    <row r="74" spans="1:8">
      <c r="A74" s="2">
        <v>22</v>
      </c>
      <c r="B74" s="2" t="s">
        <v>95</v>
      </c>
      <c r="C74" s="48" t="s">
        <v>94</v>
      </c>
      <c r="D74" s="41">
        <v>0</v>
      </c>
      <c r="E74" s="41">
        <v>0</v>
      </c>
      <c r="F74" s="41">
        <v>0</v>
      </c>
      <c r="G74" s="41">
        <v>287.22899078058998</v>
      </c>
      <c r="H74" s="41">
        <v>287.22899078058998</v>
      </c>
    </row>
    <row r="75" spans="1:8">
      <c r="A75" s="2"/>
      <c r="B75" s="33"/>
      <c r="C75" s="33" t="s">
        <v>96</v>
      </c>
      <c r="D75" s="41">
        <v>0</v>
      </c>
      <c r="E75" s="41">
        <v>0</v>
      </c>
      <c r="F75" s="41">
        <v>0</v>
      </c>
      <c r="G75" s="41">
        <v>722.58485540214997</v>
      </c>
      <c r="H75" s="41">
        <v>722.58485540214997</v>
      </c>
    </row>
    <row r="76" spans="1:8">
      <c r="A76" s="2"/>
      <c r="B76" s="33"/>
      <c r="C76" s="33" t="s">
        <v>97</v>
      </c>
      <c r="D76" s="41">
        <v>5754.1496256616001</v>
      </c>
      <c r="E76" s="41">
        <v>284.60773378233</v>
      </c>
      <c r="F76" s="41">
        <v>3053.5402456549</v>
      </c>
      <c r="G76" s="41">
        <v>1175.8532481273</v>
      </c>
      <c r="H76" s="41">
        <v>10268.150853226</v>
      </c>
    </row>
    <row r="77" spans="1:8">
      <c r="A77" s="2"/>
      <c r="B77" s="33"/>
      <c r="C77" s="33" t="s">
        <v>98</v>
      </c>
      <c r="D77" s="41"/>
      <c r="E77" s="41"/>
      <c r="F77" s="41"/>
      <c r="G77" s="41"/>
      <c r="H77" s="41"/>
    </row>
    <row r="78" spans="1:8" ht="47.25" customHeight="1">
      <c r="A78" s="2">
        <v>23</v>
      </c>
      <c r="B78" s="2" t="s">
        <v>99</v>
      </c>
      <c r="C78" s="48" t="s">
        <v>100</v>
      </c>
      <c r="D78" s="41">
        <f>D76*3%</f>
        <v>172.624488769848</v>
      </c>
      <c r="E78" s="41">
        <f>E76*3%</f>
        <v>8.5382320134698997</v>
      </c>
      <c r="F78" s="41">
        <f>F76*3%</f>
        <v>91.606207369646995</v>
      </c>
      <c r="G78" s="41">
        <f>G76*3%</f>
        <v>35.275597443819002</v>
      </c>
      <c r="H78" s="41">
        <f>SUM(D78:G78)</f>
        <v>308.04452559678401</v>
      </c>
    </row>
    <row r="79" spans="1:8">
      <c r="A79" s="2"/>
      <c r="B79" s="33"/>
      <c r="C79" s="33" t="s">
        <v>101</v>
      </c>
      <c r="D79" s="41">
        <f>D78</f>
        <v>172.624488769848</v>
      </c>
      <c r="E79" s="41">
        <f>E78</f>
        <v>8.5382320134698997</v>
      </c>
      <c r="F79" s="41">
        <f>F78</f>
        <v>91.606207369646995</v>
      </c>
      <c r="G79" s="41">
        <f>G78</f>
        <v>35.275597443819002</v>
      </c>
      <c r="H79" s="41">
        <f>SUM(D79:G79)</f>
        <v>308.04452559678401</v>
      </c>
    </row>
    <row r="80" spans="1:8">
      <c r="A80" s="2"/>
      <c r="B80" s="33"/>
      <c r="C80" s="33" t="s">
        <v>102</v>
      </c>
      <c r="D80" s="41">
        <f>D79+D76</f>
        <v>5926.7741144314496</v>
      </c>
      <c r="E80" s="41">
        <f>E79+E76</f>
        <v>293.14596579580001</v>
      </c>
      <c r="F80" s="41">
        <f>F79+F76</f>
        <v>3145.1464530245498</v>
      </c>
      <c r="G80" s="41">
        <f>G79+G76</f>
        <v>1211.1288455711201</v>
      </c>
      <c r="H80" s="41">
        <f>SUM(D80:G80)</f>
        <v>10576.1953788229</v>
      </c>
    </row>
    <row r="81" spans="1:8">
      <c r="A81" s="2"/>
      <c r="B81" s="33"/>
      <c r="C81" s="33" t="s">
        <v>103</v>
      </c>
      <c r="D81" s="41"/>
      <c r="E81" s="41"/>
      <c r="F81" s="41"/>
      <c r="G81" s="41"/>
      <c r="H81" s="41"/>
    </row>
    <row r="82" spans="1:8">
      <c r="A82" s="2">
        <v>24</v>
      </c>
      <c r="B82" s="2" t="s">
        <v>104</v>
      </c>
      <c r="C82" s="48" t="s">
        <v>105</v>
      </c>
      <c r="D82" s="41">
        <f>D80*20%</f>
        <v>1185.3548228862901</v>
      </c>
      <c r="E82" s="41">
        <f>E80*20%</f>
        <v>58.629193159160003</v>
      </c>
      <c r="F82" s="41">
        <f>F80*20%</f>
        <v>629.02929060490897</v>
      </c>
      <c r="G82" s="41">
        <f>G80*20%</f>
        <v>242.22576911422399</v>
      </c>
      <c r="H82" s="41">
        <f>SUM(D82:G82)</f>
        <v>2115.2390757645799</v>
      </c>
    </row>
    <row r="83" spans="1:8">
      <c r="A83" s="2"/>
      <c r="B83" s="33"/>
      <c r="C83" s="33" t="s">
        <v>106</v>
      </c>
      <c r="D83" s="41">
        <f>D82</f>
        <v>1185.3548228862901</v>
      </c>
      <c r="E83" s="41">
        <f>E82</f>
        <v>58.629193159160003</v>
      </c>
      <c r="F83" s="41">
        <f>F82</f>
        <v>629.02929060490897</v>
      </c>
      <c r="G83" s="41">
        <f>G82</f>
        <v>242.22576911422399</v>
      </c>
      <c r="H83" s="41">
        <f>SUM(D83:G83)</f>
        <v>2115.2390757645799</v>
      </c>
    </row>
    <row r="84" spans="1:8">
      <c r="A84" s="2"/>
      <c r="B84" s="33"/>
      <c r="C84" s="33" t="s">
        <v>107</v>
      </c>
      <c r="D84" s="41">
        <f>D83+D80</f>
        <v>7112.1289373177397</v>
      </c>
      <c r="E84" s="41">
        <f>E83+E80</f>
        <v>351.77515895495998</v>
      </c>
      <c r="F84" s="41">
        <f>F83+F80</f>
        <v>3774.1757436294602</v>
      </c>
      <c r="G84" s="41">
        <f>G83+G80</f>
        <v>1453.35461468534</v>
      </c>
      <c r="H84" s="41">
        <f>SUM(D84:G84)</f>
        <v>12691.434454587499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108</v>
      </c>
    </row>
    <row r="2" spans="1:14" ht="45.75" customHeight="1">
      <c r="A2" s="24"/>
      <c r="B2" s="24" t="s">
        <v>109</v>
      </c>
      <c r="C2" s="85" t="s">
        <v>208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111</v>
      </c>
      <c r="C7" s="28" t="s">
        <v>112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113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114</v>
      </c>
      <c r="C13" s="3" t="s">
        <v>115</v>
      </c>
      <c r="D13" s="32">
        <v>332.56706822870001</v>
      </c>
      <c r="E13" s="32">
        <v>13.899250080810001</v>
      </c>
      <c r="F13" s="32">
        <v>3053.5402456549</v>
      </c>
      <c r="G13" s="32">
        <v>0</v>
      </c>
      <c r="H13" s="32">
        <v>3400.0065639643999</v>
      </c>
      <c r="J13" s="20"/>
    </row>
    <row r="14" spans="1:14">
      <c r="A14" s="2"/>
      <c r="B14" s="33"/>
      <c r="C14" s="33" t="s">
        <v>116</v>
      </c>
      <c r="D14" s="32">
        <v>332.56706822870001</v>
      </c>
      <c r="E14" s="32">
        <v>13.899250080810001</v>
      </c>
      <c r="F14" s="32">
        <v>3053.5402456549</v>
      </c>
      <c r="G14" s="32">
        <v>0</v>
      </c>
      <c r="H14" s="32">
        <v>3400.0065639643999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108</v>
      </c>
    </row>
    <row r="2" spans="1:14" ht="45.75" customHeight="1">
      <c r="A2" s="24"/>
      <c r="B2" s="24" t="s">
        <v>109</v>
      </c>
      <c r="C2" s="85" t="s">
        <v>209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111</v>
      </c>
      <c r="C7" s="28" t="s">
        <v>71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113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118</v>
      </c>
      <c r="C13" s="3" t="s">
        <v>119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>
      <c r="A14" s="2"/>
      <c r="B14" s="33"/>
      <c r="C14" s="33" t="s">
        <v>116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108</v>
      </c>
    </row>
    <row r="2" spans="1:14" ht="45.75" customHeight="1">
      <c r="A2" s="24"/>
      <c r="B2" s="24" t="s">
        <v>109</v>
      </c>
      <c r="C2" s="85" t="s">
        <v>210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111</v>
      </c>
      <c r="C7" s="28" t="s">
        <v>90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113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121</v>
      </c>
      <c r="C13" s="3" t="s">
        <v>90</v>
      </c>
      <c r="D13" s="32">
        <v>0</v>
      </c>
      <c r="E13" s="32">
        <v>0</v>
      </c>
      <c r="F13" s="32">
        <v>0</v>
      </c>
      <c r="G13" s="32">
        <v>390.38</v>
      </c>
      <c r="H13" s="32">
        <v>390.38</v>
      </c>
      <c r="J13" s="20"/>
    </row>
    <row r="14" spans="1:14">
      <c r="A14" s="2"/>
      <c r="B14" s="33"/>
      <c r="C14" s="33" t="s">
        <v>116</v>
      </c>
      <c r="D14" s="32">
        <v>0</v>
      </c>
      <c r="E14" s="32">
        <v>0</v>
      </c>
      <c r="F14" s="32">
        <v>0</v>
      </c>
      <c r="G14" s="32">
        <v>390.38</v>
      </c>
      <c r="H14" s="32">
        <v>390.38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108</v>
      </c>
    </row>
    <row r="2" spans="1:14" ht="45.75" customHeight="1">
      <c r="A2" s="24"/>
      <c r="B2" s="24" t="s">
        <v>109</v>
      </c>
      <c r="C2" s="85" t="s">
        <v>211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111</v>
      </c>
      <c r="C7" s="28" t="s">
        <v>123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113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41</v>
      </c>
      <c r="C13" s="3" t="s">
        <v>42</v>
      </c>
      <c r="D13" s="32">
        <v>0.22886311190364</v>
      </c>
      <c r="E13" s="32">
        <v>113.17338970719</v>
      </c>
      <c r="F13" s="32">
        <v>0</v>
      </c>
      <c r="G13" s="32">
        <v>0</v>
      </c>
      <c r="H13" s="32">
        <v>113.40225281908999</v>
      </c>
      <c r="J13" s="20"/>
    </row>
    <row r="14" spans="1:14">
      <c r="A14" s="2"/>
      <c r="B14" s="33"/>
      <c r="C14" s="33" t="s">
        <v>116</v>
      </c>
      <c r="D14" s="32">
        <v>0.22886311190364</v>
      </c>
      <c r="E14" s="32">
        <v>113.17338970719</v>
      </c>
      <c r="F14" s="32">
        <v>0</v>
      </c>
      <c r="G14" s="32">
        <v>0</v>
      </c>
      <c r="H14" s="32">
        <v>113.40225281908999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108</v>
      </c>
    </row>
    <row r="2" spans="1:14" ht="45.75" customHeight="1">
      <c r="A2" s="24"/>
      <c r="B2" s="24" t="s">
        <v>109</v>
      </c>
      <c r="C2" s="85" t="s">
        <v>212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111</v>
      </c>
      <c r="C7" s="28" t="s">
        <v>125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113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74</v>
      </c>
      <c r="C13" s="3" t="s">
        <v>126</v>
      </c>
      <c r="D13" s="32">
        <v>0</v>
      </c>
      <c r="E13" s="32">
        <v>0</v>
      </c>
      <c r="F13" s="32">
        <v>0</v>
      </c>
      <c r="G13" s="32">
        <v>1.3464586126717</v>
      </c>
      <c r="H13" s="32">
        <v>1.3464586126717</v>
      </c>
      <c r="J13" s="20"/>
    </row>
    <row r="14" spans="1:14">
      <c r="A14" s="2"/>
      <c r="B14" s="33"/>
      <c r="C14" s="33" t="s">
        <v>116</v>
      </c>
      <c r="D14" s="32">
        <v>0</v>
      </c>
      <c r="E14" s="32">
        <v>0</v>
      </c>
      <c r="F14" s="32">
        <v>0</v>
      </c>
      <c r="G14" s="32">
        <v>1.3464586126717</v>
      </c>
      <c r="H14" s="32">
        <v>1.3464586126717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108</v>
      </c>
    </row>
    <row r="2" spans="1:14" ht="45.75" customHeight="1">
      <c r="A2" s="24"/>
      <c r="B2" s="24" t="s">
        <v>109</v>
      </c>
      <c r="C2" s="85" t="s">
        <v>213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111</v>
      </c>
      <c r="C7" s="28" t="s">
        <v>128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113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121</v>
      </c>
      <c r="C13" s="3" t="s">
        <v>128</v>
      </c>
      <c r="D13" s="32">
        <v>0</v>
      </c>
      <c r="E13" s="32">
        <v>0</v>
      </c>
      <c r="F13" s="32">
        <v>0</v>
      </c>
      <c r="G13" s="32">
        <v>23.952697117667</v>
      </c>
      <c r="H13" s="32">
        <v>23.952697117667</v>
      </c>
      <c r="J13" s="20"/>
    </row>
    <row r="14" spans="1:14">
      <c r="A14" s="2"/>
      <c r="B14" s="33"/>
      <c r="C14" s="33" t="s">
        <v>116</v>
      </c>
      <c r="D14" s="32">
        <v>0</v>
      </c>
      <c r="E14" s="32">
        <v>0</v>
      </c>
      <c r="F14" s="32">
        <v>0</v>
      </c>
      <c r="G14" s="32">
        <v>23.952697117667</v>
      </c>
      <c r="H14" s="32">
        <v>23.952697117667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108</v>
      </c>
    </row>
    <row r="2" spans="1:14" ht="45.75" customHeight="1">
      <c r="A2" s="24"/>
      <c r="B2" s="24" t="s">
        <v>109</v>
      </c>
      <c r="C2" s="85" t="s">
        <v>214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111</v>
      </c>
      <c r="C7" s="28" t="s">
        <v>130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113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131</v>
      </c>
      <c r="C13" s="3" t="s">
        <v>44</v>
      </c>
      <c r="D13" s="32">
        <v>37.762898550724998</v>
      </c>
      <c r="E13" s="32">
        <v>0</v>
      </c>
      <c r="F13" s="32">
        <v>0</v>
      </c>
      <c r="G13" s="32">
        <v>0</v>
      </c>
      <c r="H13" s="32">
        <v>37.762898550724998</v>
      </c>
      <c r="J13" s="20"/>
    </row>
    <row r="14" spans="1:14">
      <c r="A14" s="2"/>
      <c r="B14" s="33"/>
      <c r="C14" s="33" t="s">
        <v>116</v>
      </c>
      <c r="D14" s="32">
        <v>37.762898550724998</v>
      </c>
      <c r="E14" s="32">
        <v>0</v>
      </c>
      <c r="F14" s="32">
        <v>0</v>
      </c>
      <c r="G14" s="32">
        <v>0</v>
      </c>
      <c r="H14" s="32">
        <v>37.762898550724998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17</vt:i4>
      </vt:variant>
    </vt:vector>
  </HeadingPairs>
  <TitlesOfParts>
    <vt:vector size="17" baseType="lpstr">
      <vt:lpstr>Сводка затрат</vt:lpstr>
      <vt:lpstr>ССР</vt:lpstr>
      <vt:lpstr>ОСР 525-02-01</vt:lpstr>
      <vt:lpstr>ОСР 525-09-01</vt:lpstr>
      <vt:lpstr>ОСР 525-12-01</vt:lpstr>
      <vt:lpstr>ОСР 1-02-01</vt:lpstr>
      <vt:lpstr>ОСР 1-09-01</vt:lpstr>
      <vt:lpstr>ОСР 1-12-01</vt:lpstr>
      <vt:lpstr>ОСР 556-02-01</vt:lpstr>
      <vt:lpstr>ОСР 556-12-01</vt:lpstr>
      <vt:lpstr>ОСР 107-02-01</vt:lpstr>
      <vt:lpstr>ОСР 107-07-01</vt:lpstr>
      <vt:lpstr>ОСР 107-02-01(1)</vt:lpstr>
      <vt:lpstr>ОСР 107-07-01(1)</vt:lpstr>
      <vt:lpstr>ОСР 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2025-11-14T11:19:25Z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641ECB2B29834A9995C8799BCB5D5162_12</vt:lpwstr>
  </property>
  <property fmtid="{D5CDD505-2E9C-101B-9397-08002B2CF9AE}" pid="3" name="KSOProductBuildVer">
    <vt:lpwstr>1049-12.2.0.20795</vt:lpwstr>
  </property>
</Properties>
</file>